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gf3153\Dropbox (Personal)\!!WSU\Research\Research Projects\Todd Little\StatsCamp\!LCA-LPA Camp Materials\2022_LCA-FMM\LCA\"/>
    </mc:Choice>
  </mc:AlternateContent>
  <xr:revisionPtr revIDLastSave="0" documentId="13_ncr:1_{47EB3661-8202-4CA9-9B55-095B8F452726}" xr6:coauthVersionLast="47" xr6:coauthVersionMax="47" xr10:uidLastSave="{00000000-0000-0000-0000-000000000000}"/>
  <bookViews>
    <workbookView xWindow="-108" yWindow="-108" windowWidth="23256" windowHeight="14016" activeTab="1" xr2:uid="{00000000-000D-0000-FFFF-FFFF00000000}"/>
  </bookViews>
  <sheets>
    <sheet name="Model Convergence" sheetId="17" r:id="rId1"/>
    <sheet name="Model Estimation" sheetId="2" r:id="rId2"/>
    <sheet name="Model Fit" sheetId="1" r:id="rId3"/>
    <sheet name="FIT INDICES" sheetId="18" r:id="rId4"/>
    <sheet name="AIC plot" sheetId="16" r:id="rId5"/>
    <sheet name="BIC plot" sheetId="3" r:id="rId6"/>
    <sheet name="LL plot" sheetId="4" r:id="rId7"/>
    <sheet name="Classification Diagnostics" sheetId="5" r:id="rId8"/>
    <sheet name="Item Probs" sheetId="14" r:id="rId9"/>
    <sheet name="ProfilePlot" sheetId="15" r:id="rId10"/>
    <sheet name="Model Fit Publiation Table" sheetId="19" r:id="rId11"/>
    <sheet name="Tech10" sheetId="7" r:id="rId12"/>
    <sheet name="Response" sheetId="8" r:id="rId13"/>
    <sheet name="Residual" sheetId="9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4" l="1"/>
  <c r="J12" i="2"/>
  <c r="J13" i="2"/>
  <c r="J14" i="2"/>
  <c r="J15" i="2"/>
  <c r="J16" i="2"/>
  <c r="J17" i="2"/>
  <c r="J18" i="2"/>
  <c r="J19" i="2"/>
  <c r="J20" i="2"/>
  <c r="H4" i="2"/>
  <c r="H5" i="2"/>
  <c r="J4" i="2"/>
  <c r="J22" i="1"/>
  <c r="E9" i="1" s="1"/>
  <c r="N3" i="1"/>
  <c r="E3" i="1" s="1"/>
  <c r="W12" i="19"/>
  <c r="V12" i="19"/>
  <c r="U12" i="19"/>
  <c r="T12" i="19"/>
  <c r="L16" i="19" s="1"/>
  <c r="S12" i="19"/>
  <c r="W11" i="19"/>
  <c r="V11" i="19"/>
  <c r="U11" i="19"/>
  <c r="T11" i="19"/>
  <c r="L15" i="19" s="1"/>
  <c r="S11" i="19"/>
  <c r="W10" i="19"/>
  <c r="V10" i="19"/>
  <c r="U10" i="19"/>
  <c r="T10" i="19"/>
  <c r="L14" i="19" s="1"/>
  <c r="S10" i="19"/>
  <c r="W9" i="19"/>
  <c r="V9" i="19"/>
  <c r="U9" i="19"/>
  <c r="T9" i="19"/>
  <c r="L13" i="19" s="1"/>
  <c r="AB9" i="19" s="1"/>
  <c r="S9" i="19"/>
  <c r="W8" i="19"/>
  <c r="V8" i="19"/>
  <c r="U8" i="19"/>
  <c r="T8" i="19"/>
  <c r="L12" i="19" s="1"/>
  <c r="S8" i="19"/>
  <c r="L8" i="19"/>
  <c r="R7" i="19"/>
  <c r="Q7" i="19"/>
  <c r="R6" i="19"/>
  <c r="Q6" i="19"/>
  <c r="R5" i="19"/>
  <c r="Q5" i="19"/>
  <c r="R4" i="19"/>
  <c r="Q4" i="19"/>
  <c r="R3" i="19"/>
  <c r="W3" i="19" s="1"/>
  <c r="X3" i="1" l="1"/>
  <c r="V4" i="19"/>
  <c r="U4" i="19"/>
  <c r="V5" i="19"/>
  <c r="W7" i="19"/>
  <c r="W6" i="19"/>
  <c r="X12" i="19"/>
  <c r="X7" i="19"/>
  <c r="S3" i="19"/>
  <c r="T3" i="19"/>
  <c r="L3" i="19" s="1"/>
  <c r="T4" i="19"/>
  <c r="L4" i="19" s="1"/>
  <c r="AB10" i="19"/>
  <c r="M14" i="19"/>
  <c r="M12" i="19"/>
  <c r="M13" i="19"/>
  <c r="AB8" i="19"/>
  <c r="AB3" i="19"/>
  <c r="M15" i="19"/>
  <c r="AB11" i="19"/>
  <c r="U3" i="19"/>
  <c r="W4" i="19"/>
  <c r="X10" i="19"/>
  <c r="M16" i="19"/>
  <c r="V3" i="19"/>
  <c r="S6" i="19"/>
  <c r="S7" i="19"/>
  <c r="L17" i="19"/>
  <c r="X6" i="19"/>
  <c r="X5" i="19"/>
  <c r="S5" i="19"/>
  <c r="T6" i="19"/>
  <c r="L6" i="19" s="1"/>
  <c r="T7" i="19"/>
  <c r="L7" i="19" s="1"/>
  <c r="W5" i="19"/>
  <c r="T5" i="19"/>
  <c r="L5" i="19" s="1"/>
  <c r="U6" i="19"/>
  <c r="U7" i="19"/>
  <c r="X11" i="19"/>
  <c r="S4" i="19"/>
  <c r="U5" i="19"/>
  <c r="V6" i="19"/>
  <c r="V7" i="19"/>
  <c r="G17" i="5"/>
  <c r="G16" i="5"/>
  <c r="G15" i="5"/>
  <c r="G14" i="5"/>
  <c r="G10" i="5"/>
  <c r="G12" i="5"/>
  <c r="G11" i="5"/>
  <c r="G9" i="5"/>
  <c r="F2" i="17"/>
  <c r="F18" i="2"/>
  <c r="N7" i="14"/>
  <c r="N6" i="14"/>
  <c r="N5" i="14"/>
  <c r="N4" i="14"/>
  <c r="N3" i="14"/>
  <c r="K7" i="14"/>
  <c r="K6" i="14"/>
  <c r="K4" i="14"/>
  <c r="K5" i="14"/>
  <c r="K3" i="14"/>
  <c r="J7" i="14"/>
  <c r="J6" i="14"/>
  <c r="J5" i="14"/>
  <c r="J4" i="14"/>
  <c r="J3" i="14"/>
  <c r="I6" i="14"/>
  <c r="I5" i="14"/>
  <c r="I4" i="14"/>
  <c r="I7" i="14"/>
  <c r="I3" i="14"/>
  <c r="H7" i="14"/>
  <c r="H6" i="14"/>
  <c r="H5" i="14"/>
  <c r="H4" i="14"/>
  <c r="H3" i="14"/>
  <c r="G4" i="5"/>
  <c r="H17" i="2"/>
  <c r="H18" i="2"/>
  <c r="H19" i="2"/>
  <c r="H20" i="2"/>
  <c r="H12" i="2"/>
  <c r="F12" i="2"/>
  <c r="H13" i="2"/>
  <c r="H14" i="2"/>
  <c r="H15" i="2"/>
  <c r="H16" i="2"/>
  <c r="H6" i="2"/>
  <c r="H7" i="2"/>
  <c r="H8" i="2"/>
  <c r="H9" i="2"/>
  <c r="H10" i="2"/>
  <c r="H11" i="2"/>
  <c r="J7" i="2"/>
  <c r="J8" i="2"/>
  <c r="J9" i="2"/>
  <c r="J10" i="2"/>
  <c r="J11" i="2"/>
  <c r="J6" i="2"/>
  <c r="J5" i="2"/>
  <c r="F20" i="2"/>
  <c r="F19" i="2"/>
  <c r="F17" i="2"/>
  <c r="F16" i="2"/>
  <c r="F15" i="2"/>
  <c r="F14" i="2"/>
  <c r="F13" i="2"/>
  <c r="F11" i="2"/>
  <c r="F10" i="2"/>
  <c r="F9" i="2"/>
  <c r="F8" i="2"/>
  <c r="F7" i="2"/>
  <c r="F6" i="2"/>
  <c r="F5" i="2"/>
  <c r="F4" i="2"/>
  <c r="G2" i="17"/>
  <c r="O4" i="1" l="1"/>
  <c r="M3" i="19"/>
  <c r="M6" i="19"/>
  <c r="AB6" i="19"/>
  <c r="AB4" i="19"/>
  <c r="M18" i="19"/>
  <c r="AC8" i="19" s="1"/>
  <c r="M4" i="19"/>
  <c r="M7" i="19"/>
  <c r="M5" i="19"/>
  <c r="AB5" i="19"/>
  <c r="N4" i="1"/>
  <c r="AC10" i="19" l="1"/>
  <c r="AC12" i="19"/>
  <c r="AC9" i="19"/>
  <c r="AC11" i="19"/>
  <c r="M8" i="19"/>
  <c r="AC3" i="19" s="1"/>
  <c r="Q3" i="1"/>
  <c r="O3" i="1"/>
  <c r="P3" i="1"/>
  <c r="M3" i="1"/>
  <c r="AC5" i="19" l="1"/>
  <c r="AC6" i="19"/>
  <c r="AC4" i="19"/>
  <c r="AC7" i="19"/>
  <c r="O6" i="14" l="1"/>
  <c r="O7" i="1"/>
  <c r="O6" i="1"/>
  <c r="R5" i="1"/>
  <c r="O5" i="1" l="1"/>
  <c r="P6" i="14"/>
  <c r="R6" i="14"/>
  <c r="O5" i="14"/>
  <c r="R7" i="1" l="1"/>
  <c r="R6" i="1"/>
  <c r="M4" i="1"/>
  <c r="I26" i="9" l="1"/>
  <c r="J26" i="9"/>
  <c r="H13" i="9"/>
  <c r="H17" i="9"/>
  <c r="H12" i="9"/>
  <c r="H23" i="9"/>
  <c r="H19" i="9"/>
  <c r="H14" i="9"/>
  <c r="H15" i="9"/>
  <c r="H5" i="9"/>
  <c r="H16" i="9"/>
  <c r="H21" i="9"/>
  <c r="H20" i="9"/>
  <c r="H24" i="9"/>
  <c r="H8" i="9"/>
  <c r="H6" i="9"/>
  <c r="H7" i="9"/>
  <c r="H9" i="9"/>
  <c r="H22" i="9"/>
  <c r="H4" i="9"/>
  <c r="H25" i="9"/>
  <c r="H10" i="9"/>
  <c r="H18" i="9"/>
  <c r="H2" i="9"/>
  <c r="H3" i="9"/>
  <c r="H11" i="9"/>
  <c r="H26" i="9" l="1"/>
  <c r="M6" i="1"/>
  <c r="M5" i="1" l="1"/>
  <c r="M7" i="1"/>
  <c r="Q7" i="14" l="1"/>
  <c r="T3" i="14"/>
  <c r="Q3" i="14"/>
  <c r="P3" i="14"/>
  <c r="T4" i="14"/>
  <c r="T5" i="14"/>
  <c r="T6" i="14"/>
  <c r="O7" i="14"/>
  <c r="R7" i="14"/>
  <c r="T7" i="14"/>
  <c r="S3" i="14"/>
  <c r="R4" i="14" l="1"/>
  <c r="P7" i="14"/>
  <c r="P5" i="14"/>
  <c r="P4" i="14"/>
  <c r="R3" i="14"/>
  <c r="S7" i="14"/>
  <c r="S4" i="14"/>
  <c r="R5" i="14"/>
  <c r="Q4" i="14"/>
  <c r="O4" i="14"/>
  <c r="S6" i="14"/>
  <c r="Q6" i="14"/>
  <c r="S5" i="14"/>
  <c r="Q5" i="14"/>
  <c r="G5" i="5"/>
  <c r="G6" i="5"/>
  <c r="G7" i="5"/>
  <c r="Q4" i="1" l="1"/>
  <c r="Q5" i="1"/>
  <c r="Q6" i="1"/>
  <c r="Q7" i="1"/>
  <c r="P4" i="1"/>
  <c r="P5" i="1"/>
  <c r="P6" i="1"/>
  <c r="P7" i="1"/>
  <c r="E4" i="1"/>
  <c r="N5" i="1"/>
  <c r="E5" i="1" s="1"/>
  <c r="N6" i="1"/>
  <c r="E6" i="1" s="1"/>
  <c r="N7" i="1"/>
  <c r="E7" i="1" s="1"/>
  <c r="F3" i="1" l="1"/>
  <c r="X5" i="1"/>
  <c r="X7" i="1"/>
  <c r="V6" i="1"/>
  <c r="X6" i="1"/>
  <c r="V3" i="1"/>
  <c r="V5" i="1"/>
  <c r="V4" i="1"/>
  <c r="X4" i="1"/>
  <c r="F5" i="1"/>
  <c r="F7" i="1"/>
  <c r="F6" i="1"/>
  <c r="F4" i="1"/>
  <c r="F8" i="1" l="1"/>
  <c r="W6" i="1" s="1"/>
  <c r="W5" i="1" l="1"/>
  <c r="W7" i="1"/>
  <c r="W3" i="1"/>
  <c r="W4" i="1"/>
</calcChain>
</file>

<file path=xl/sharedStrings.xml><?xml version="1.0" encoding="utf-8"?>
<sst xmlns="http://schemas.openxmlformats.org/spreadsheetml/2006/main" count="405" uniqueCount="174">
  <si>
    <t>MODEL FIT INFORMATION</t>
  </si>
  <si>
    <t>Number of Free Parameters</t>
  </si>
  <si>
    <t>Loglikelihood</t>
  </si>
  <si>
    <t>H0 Value</t>
  </si>
  <si>
    <t>H0 Scaling Correction Factor</t>
  </si>
  <si>
    <t>for MLR</t>
  </si>
  <si>
    <t>Information Criteria</t>
  </si>
  <si>
    <t>Akaike (AIC)</t>
  </si>
  <si>
    <t>Bayesian (BIC)</t>
  </si>
  <si>
    <t>Sample-Size Adjusted BIC</t>
  </si>
  <si>
    <t>(n* = (n + 2) / 24)</t>
  </si>
  <si>
    <t>Chi-Square Test of Model Fit for the Bi</t>
  </si>
  <si>
    <t>(Ordinal) Outcomes</t>
  </si>
  <si>
    <t>Pearson Chi-Square</t>
  </si>
  <si>
    <t>Value</t>
  </si>
  <si>
    <t>Degrees of Freedom</t>
  </si>
  <si>
    <t>P-Value</t>
  </si>
  <si>
    <t>Likelihood Ratio Chi-Square</t>
  </si>
  <si>
    <t>Chi-Square Test for MCAR under the Unre</t>
  </si>
  <si>
    <t>K=1</t>
  </si>
  <si>
    <t>K=2</t>
  </si>
  <si>
    <t>K=3</t>
  </si>
  <si>
    <t>K=4</t>
  </si>
  <si>
    <t>K=5</t>
  </si>
  <si>
    <t>n=</t>
  </si>
  <si>
    <t># response patterns =</t>
  </si>
  <si>
    <t>Model</t>
  </si>
  <si>
    <t xml:space="preserve">Starts = </t>
  </si>
  <si>
    <t>%</t>
  </si>
  <si>
    <t>LL</t>
  </si>
  <si>
    <t>df</t>
  </si>
  <si>
    <t>p-value</t>
  </si>
  <si>
    <t>f</t>
  </si>
  <si>
    <t>Entropy</t>
  </si>
  <si>
    <t>Condition Number</t>
  </si>
  <si>
    <t>BIC</t>
  </si>
  <si>
    <t>CAIC</t>
  </si>
  <si>
    <t>AWE</t>
  </si>
  <si>
    <t>1-class</t>
  </si>
  <si>
    <t>2-class</t>
  </si>
  <si>
    <t>3-class</t>
  </si>
  <si>
    <t>4-class</t>
  </si>
  <si>
    <t>5-class</t>
  </si>
  <si>
    <t>K=</t>
  </si>
  <si>
    <t>LL replication</t>
  </si>
  <si>
    <t>Smallest class</t>
  </si>
  <si>
    <t>Final starting value sets converging</t>
  </si>
  <si>
    <t>npar</t>
  </si>
  <si>
    <t>&lt;.001</t>
  </si>
  <si>
    <t>SIC</t>
  </si>
  <si>
    <t>LRTS</t>
  </si>
  <si>
    <t>Adj LMR p-value</t>
  </si>
  <si>
    <t>H0: K classes; H1: K+1 classes (df = 6)</t>
  </si>
  <si>
    <t>na</t>
  </si>
  <si>
    <t>BF (K, K+1)</t>
  </si>
  <si>
    <t>cmP(K)</t>
  </si>
  <si>
    <t>exp(SIC-max)</t>
  </si>
  <si>
    <t>Model (K-class)</t>
  </si>
  <si>
    <t>LR X2</t>
  </si>
  <si>
    <t>Bootstrapped p-value</t>
  </si>
  <si>
    <t>Mean/Cov Saturated</t>
  </si>
  <si>
    <t>95% C.I.</t>
  </si>
  <si>
    <t>mcaP</t>
  </si>
  <si>
    <t>AvePP</t>
  </si>
  <si>
    <t>OCC</t>
  </si>
  <si>
    <t>Class 1</t>
  </si>
  <si>
    <t>Class 2</t>
  </si>
  <si>
    <t>Class 3</t>
  </si>
  <si>
    <t>Class 4</t>
  </si>
  <si>
    <t>PATTERN FR</t>
  </si>
  <si>
    <t>EQUENCIES A</t>
  </si>
  <si>
    <t>ND CHI-SQUARE</t>
  </si>
  <si>
    <t>CONTRIBUT</t>
  </si>
  <si>
    <t>IONS</t>
  </si>
  <si>
    <t>Fr</t>
  </si>
  <si>
    <t>equency</t>
  </si>
  <si>
    <t>Standardized</t>
  </si>
  <si>
    <t>Chi-squa</t>
  </si>
  <si>
    <t>re Contribution</t>
  </si>
  <si>
    <t>Observed</t>
  </si>
  <si>
    <t>Estimated</t>
  </si>
  <si>
    <t>Pearson</t>
  </si>
  <si>
    <t>Deleted</t>
  </si>
  <si>
    <t>RES</t>
  </si>
  <si>
    <t>No.</t>
  </si>
  <si>
    <t>Residual (z-score)</t>
  </si>
  <si>
    <t>*</t>
  </si>
  <si>
    <t>frequency</t>
  </si>
  <si>
    <t>u1</t>
  </si>
  <si>
    <t>u2</t>
  </si>
  <si>
    <t>u3</t>
  </si>
  <si>
    <t>u4</t>
  </si>
  <si>
    <t>u5</t>
  </si>
  <si>
    <t>cp1</t>
  </si>
  <si>
    <t>cp2</t>
  </si>
  <si>
    <t>cp3</t>
  </si>
  <si>
    <t>cp4</t>
  </si>
  <si>
    <t>cmod</t>
  </si>
  <si>
    <t>PON</t>
  </si>
  <si>
    <t>S</t>
  </si>
  <si>
    <t>E</t>
  </si>
  <si>
    <t>PATT</t>
  </si>
  <si>
    <t>Item Text</t>
  </si>
  <si>
    <t>MODEL RESULTS</t>
  </si>
  <si>
    <t>Two-Tailed</t>
  </si>
  <si>
    <t>Estimate</t>
  </si>
  <si>
    <t>S.E.</t>
  </si>
  <si>
    <t>Est./S.E.</t>
  </si>
  <si>
    <t>Latent Class 1</t>
  </si>
  <si>
    <t>Thresholds</t>
  </si>
  <si>
    <t>Latent Class 2</t>
  </si>
  <si>
    <t>Latent Class 3</t>
  </si>
  <si>
    <t>Latent Class 4</t>
  </si>
  <si>
    <t>Class 1 vs. 2</t>
  </si>
  <si>
    <t>Class 1 vs. 3</t>
  </si>
  <si>
    <t>Class 1 vs. 4</t>
  </si>
  <si>
    <t>Class 2 vs. 3</t>
  </si>
  <si>
    <t>Class 2 vs. 4</t>
  </si>
  <si>
    <t>Class 3 vs. 4</t>
  </si>
  <si>
    <t>Means</t>
  </si>
  <si>
    <t>C#1</t>
  </si>
  <si>
    <t>C#2</t>
  </si>
  <si>
    <t>C#3</t>
  </si>
  <si>
    <t>AIC</t>
  </si>
  <si>
    <t>BF (K, M0)</t>
  </si>
  <si>
    <t xml:space="preserve">n = </t>
  </si>
  <si>
    <t>SABIC</t>
  </si>
  <si>
    <t>RI (K,K+1)</t>
  </si>
  <si>
    <t>unperturbed</t>
  </si>
  <si>
    <t>Mean/Var-Cov Saturated</t>
  </si>
  <si>
    <t>notes</t>
  </si>
  <si>
    <t>File Name</t>
  </si>
  <si>
    <t>Class Homogeneity</t>
  </si>
  <si>
    <t>Class Separation</t>
  </si>
  <si>
    <t>1-(EXP(B10)/(1+EXP(B10)))</t>
  </si>
  <si>
    <t>converged</t>
  </si>
  <si>
    <t>nary and Ordered Categorical</t>
  </si>
  <si>
    <t>FAM_QUAR$1</t>
  </si>
  <si>
    <t>QUAR$1</t>
  </si>
  <si>
    <t>FAM_DIAG$1</t>
  </si>
  <si>
    <t>DIAG$1</t>
  </si>
  <si>
    <t>ILL$1</t>
  </si>
  <si>
    <t>Class 2 (16%)</t>
  </si>
  <si>
    <t>Class 1 (8%)</t>
  </si>
  <si>
    <t>Class 3 (22%)</t>
  </si>
  <si>
    <t>Class 4 (54%)</t>
  </si>
  <si>
    <t>Severe COVID-19</t>
  </si>
  <si>
    <t>Diagnosed with COVID-19: SELF</t>
  </si>
  <si>
    <t>Diagnosed with COVID-19: OTHER</t>
  </si>
  <si>
    <t>Quarantined: SELF</t>
  </si>
  <si>
    <t>Quarantined: OTHER</t>
  </si>
  <si>
    <t>&lt;.0001</t>
  </si>
  <si>
    <t>Sample 1 (n = 1014)</t>
  </si>
  <si>
    <t>[.089, .140]</t>
  </si>
  <si>
    <t>[.089, .131]</t>
  </si>
  <si>
    <t>[.156, .290]</t>
  </si>
  <si>
    <t>[.472, .621]</t>
  </si>
  <si>
    <t>Proportion</t>
  </si>
  <si>
    <t>Model Estimated</t>
  </si>
  <si>
    <t>Subsample 2 (Entropy = .889)</t>
  </si>
  <si>
    <t>Sample 2        (n = 1084)</t>
  </si>
  <si>
    <t>Sample 1       (n = 1014)</t>
  </si>
  <si>
    <t xml:space="preserve"> </t>
  </si>
  <si>
    <t>H0: K classes; H1: K+1 classes</t>
  </si>
  <si>
    <t>Adj LMR</t>
  </si>
  <si>
    <t>Bootstrapped</t>
  </si>
  <si>
    <t>Whole Sample (Entropy .880)</t>
  </si>
  <si>
    <t>High COVID Exposure</t>
  </si>
  <si>
    <t>Low Self-, High Other-Exposure</t>
  </si>
  <si>
    <t>Quarantined Only</t>
  </si>
  <si>
    <t>Low Exposure</t>
  </si>
  <si>
    <t>Subsample 1 (Entropy = .906)</t>
  </si>
  <si>
    <t>NPAR</t>
  </si>
  <si>
    <t>Saturated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</si>
</sst>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9" fontId="0" fillId="0" borderId="0" xfId="0" applyNumberFormat="1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11" fontId="0" fillId="0" borderId="0" xfId="0" applyNumberFormat="1"/>
    <xf numFmtId="9" fontId="0" fillId="0" borderId="0" xfId="1" applyFont="1"/>
    <xf numFmtId="0" fontId="0" fillId="3" borderId="0" xfId="0" applyFill="1"/>
    <xf numFmtId="2" fontId="0" fillId="3" borderId="0" xfId="0" applyNumberFormat="1" applyFill="1"/>
    <xf numFmtId="164" fontId="0" fillId="3" borderId="0" xfId="0" applyNumberFormat="1" applyFill="1"/>
    <xf numFmtId="2" fontId="0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1" fontId="0" fillId="0" borderId="0" xfId="1" applyNumberFormat="1" applyFont="1"/>
    <xf numFmtId="0" fontId="3" fillId="0" borderId="0" xfId="0" applyFont="1"/>
    <xf numFmtId="2" fontId="0" fillId="3" borderId="0" xfId="0" applyNumberFormat="1" applyFont="1" applyFill="1"/>
    <xf numFmtId="0" fontId="2" fillId="2" borderId="1" xfId="0" applyFont="1" applyFill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5" xfId="0" applyFont="1" applyFill="1" applyBorder="1" applyAlignment="1">
      <alignment vertical="center" wrapText="1"/>
    </xf>
    <xf numFmtId="11" fontId="0" fillId="0" borderId="6" xfId="0" applyNumberFormat="1" applyBorder="1"/>
    <xf numFmtId="11" fontId="0" fillId="0" borderId="7" xfId="0" applyNumberFormat="1" applyBorder="1"/>
    <xf numFmtId="11" fontId="0" fillId="0" borderId="8" xfId="0" applyNumberFormat="1" applyBorder="1"/>
    <xf numFmtId="11" fontId="0" fillId="0" borderId="9" xfId="0" applyNumberFormat="1" applyBorder="1"/>
    <xf numFmtId="11" fontId="0" fillId="0" borderId="0" xfId="0" applyNumberFormat="1" applyBorder="1"/>
    <xf numFmtId="11" fontId="0" fillId="0" borderId="10" xfId="0" applyNumberFormat="1" applyBorder="1"/>
    <xf numFmtId="11" fontId="0" fillId="0" borderId="11" xfId="0" applyNumberFormat="1" applyBorder="1"/>
    <xf numFmtId="11" fontId="0" fillId="0" borderId="12" xfId="0" applyNumberFormat="1" applyBorder="1"/>
    <xf numFmtId="11" fontId="0" fillId="0" borderId="13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3" borderId="0" xfId="0" applyNumberFormat="1" applyFont="1" applyFill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ill="1"/>
    <xf numFmtId="0" fontId="4" fillId="0" borderId="6" xfId="0" applyFont="1" applyBorder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/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1" fontId="4" fillId="0" borderId="0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14" xfId="0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5" fontId="4" fillId="0" borderId="15" xfId="1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10" xfId="0" applyFont="1" applyBorder="1" applyAlignment="1">
      <alignment horizontal="center"/>
    </xf>
    <xf numFmtId="165" fontId="4" fillId="0" borderId="12" xfId="1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12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2.xml"/><Relationship Id="rId15" Type="http://schemas.openxmlformats.org/officeDocument/2006/relationships/theme" Target="theme/theme1.xml"/><Relationship Id="rId10" Type="http://schemas.openxmlformats.org/officeDocument/2006/relationships/chartsheet" Target="chartsheets/sheet5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Fit</a:t>
            </a:r>
            <a:r>
              <a:rPr lang="en-US" baseline="0"/>
              <a:t> Indices 2 through 5 classes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'Model Fit'!$M$22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'Model Fit'!$L$23:$L$26</c:f>
              <c:numCache>
                <c:formatCode>General</c:formatCode>
                <c:ptCount val="4"/>
              </c:numCache>
            </c:numRef>
          </c:xVal>
          <c:yVal>
            <c:numRef>
              <c:f>'Model Fit'!$M$23:$M$26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90-47CC-847A-DCA679A03C07}"/>
            </c:ext>
          </c:extLst>
        </c:ser>
        <c:ser>
          <c:idx val="1"/>
          <c:order val="1"/>
          <c:tx>
            <c:strRef>
              <c:f>'Model Fit'!$J$22</c:f>
              <c:strCache>
                <c:ptCount val="1"/>
                <c:pt idx="0">
                  <c:v>3826.42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'Model Fit'!$L$23:$L$26</c:f>
              <c:numCache>
                <c:formatCode>General</c:formatCode>
                <c:ptCount val="4"/>
              </c:numCache>
            </c:numRef>
          </c:xVal>
          <c:yVal>
            <c:numRef>
              <c:f>'Model Fit'!$N$23:$N$26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90-47CC-847A-DCA679A03C07}"/>
            </c:ext>
          </c:extLst>
        </c:ser>
        <c:ser>
          <c:idx val="2"/>
          <c:order val="2"/>
          <c:tx>
            <c:strRef>
              <c:f>'Model Fit'!$O$22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'Model Fit'!$L$23:$L$26</c:f>
              <c:numCache>
                <c:formatCode>General</c:formatCode>
                <c:ptCount val="4"/>
              </c:numCache>
            </c:numRef>
          </c:xVal>
          <c:yVal>
            <c:numRef>
              <c:f>'Model Fit'!$O$23:$O$26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390-47CC-847A-DCA679A03C07}"/>
            </c:ext>
          </c:extLst>
        </c:ser>
        <c:ser>
          <c:idx val="3"/>
          <c:order val="3"/>
          <c:tx>
            <c:strRef>
              <c:f>'Model Fit'!$P$22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'Model Fit'!$L$23:$L$26</c:f>
              <c:numCache>
                <c:formatCode>General</c:formatCode>
                <c:ptCount val="4"/>
              </c:numCache>
            </c:numRef>
          </c:xVal>
          <c:yVal>
            <c:numRef>
              <c:f>'Model Fit'!$P$23:$P$26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90-47CC-847A-DCA679A03C07}"/>
            </c:ext>
          </c:extLst>
        </c:ser>
        <c:ser>
          <c:idx val="4"/>
          <c:order val="4"/>
          <c:tx>
            <c:strRef>
              <c:f>'Model Fit'!$Q$22</c:f>
              <c:strCache>
                <c:ptCount val="1"/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'Model Fit'!$L$23:$L$26</c:f>
              <c:numCache>
                <c:formatCode>General</c:formatCode>
                <c:ptCount val="4"/>
              </c:numCache>
            </c:numRef>
          </c:xVal>
          <c:yVal>
            <c:numRef>
              <c:f>'Model Fit'!$Q$23:$Q$26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390-47CC-847A-DCA679A03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719864"/>
        <c:axId val="444714616"/>
      </c:scatterChart>
      <c:valAx>
        <c:axId val="444719864"/>
        <c:scaling>
          <c:orientation val="minMax"/>
          <c:max val="5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714616"/>
        <c:crosses val="autoZero"/>
        <c:crossBetween val="midCat"/>
        <c:majorUnit val="1"/>
      </c:valAx>
      <c:valAx>
        <c:axId val="444714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719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3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'Model Fit'!$M$3:$M$7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A2-4921-92D1-2AB0FD425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111584"/>
        <c:axId val="1174106688"/>
      </c:lineChart>
      <c:catAx>
        <c:axId val="11741115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06688"/>
        <c:crosses val="autoZero"/>
        <c:auto val="1"/>
        <c:lblAlgn val="ctr"/>
        <c:lblOffset val="100"/>
        <c:noMultiLvlLbl val="0"/>
      </c:catAx>
      <c:valAx>
        <c:axId val="117410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1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BIC versus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'Model Fit'!$N$3:$N$7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1-4980-ACF4-BFE3D6928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07232"/>
        <c:axId val="1174103424"/>
      </c:scatterChart>
      <c:valAx>
        <c:axId val="1174107232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03424"/>
        <c:crosses val="autoZero"/>
        <c:crossBetween val="midCat"/>
        <c:majorUnit val="1"/>
      </c:valAx>
      <c:valAx>
        <c:axId val="117410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0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3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LL versus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3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'Model Fit'!$G$22:$G$26</c:f>
              <c:numCache>
                <c:formatCode>General</c:formatCode>
                <c:ptCount val="5"/>
              </c:numCache>
            </c:numRef>
          </c:xVal>
          <c:yVal>
            <c:numRef>
              <c:f>'Model Fit'!$H$23:$H$26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90-4D6C-9835-95E13F9747E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'Model Fit'!$G$22:$G$26</c:f>
              <c:numCache>
                <c:formatCode>General</c:formatCode>
                <c:ptCount val="5"/>
              </c:numCache>
            </c:numRef>
          </c:xVal>
          <c:yVal>
            <c:numRef>
              <c:f>'Model Fit'!$I$22:$I$26</c:f>
              <c:numCache>
                <c:formatCode>General</c:formatCode>
                <c:ptCount val="5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90-4D6C-9835-95E13F974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07776"/>
        <c:axId val="1174108320"/>
      </c:scatterChart>
      <c:valAx>
        <c:axId val="1174107776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08320"/>
        <c:crossesAt val="-4200"/>
        <c:crossBetween val="midCat"/>
        <c:majorUnit val="1"/>
      </c:valAx>
      <c:valAx>
        <c:axId val="117410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0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all" spc="0" baseline="0">
                <a:gradFill>
                  <a:gsLst>
                    <a:gs pos="0">
                      <a:schemeClr val="dk1">
                        <a:lumMod val="50000"/>
                        <a:lumOff val="50000"/>
                      </a:schemeClr>
                    </a:gs>
                    <a:gs pos="100000">
                      <a:schemeClr val="dk1">
                        <a:lumMod val="85000"/>
                        <a:lumOff val="15000"/>
                      </a:schemeClr>
                    </a:gs>
                  </a:gsLst>
                  <a:lin ang="5400000" scaled="0"/>
                </a:gradFill>
                <a:latin typeface="+mn-lt"/>
                <a:ea typeface="+mn-ea"/>
                <a:cs typeface="+mn-cs"/>
              </a:defRPr>
            </a:pPr>
            <a:r>
              <a:rPr lang="en-US"/>
              <a:t>Subsample</a:t>
            </a:r>
            <a:r>
              <a:rPr lang="en-US" baseline="0"/>
              <a:t> 1</a:t>
            </a:r>
            <a:r>
              <a:rPr lang="en-US"/>
              <a:t> COVID EXPOSURE 4-CLASS ITEM PROBABILITY PROFILE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'Item Probs'!$H$2</c:f>
              <c:strCache>
                <c:ptCount val="1"/>
                <c:pt idx="0">
                  <c:v>Class 1 (8%)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Probs'!$H$3:$H$7</c:f>
              <c:numCache>
                <c:formatCode>0.000</c:formatCode>
                <c:ptCount val="5"/>
                <c:pt idx="0">
                  <c:v>0.99999969409777312</c:v>
                </c:pt>
                <c:pt idx="1">
                  <c:v>0.99999969409777312</c:v>
                </c:pt>
                <c:pt idx="2">
                  <c:v>0.99999969409777312</c:v>
                </c:pt>
                <c:pt idx="3">
                  <c:v>0.26211589880836517</c:v>
                </c:pt>
                <c:pt idx="4">
                  <c:v>0.15962780451094083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0E-4E59-AD9F-36647B54E3AA}"/>
            </c:ext>
          </c:extLst>
        </c:ser>
        <c:ser>
          <c:idx val="1"/>
          <c:order val="1"/>
          <c:tx>
            <c:strRef>
              <c:f>'Item Probs'!$I$2</c:f>
              <c:strCache>
                <c:ptCount val="1"/>
                <c:pt idx="0">
                  <c:v>Class 2 (16%)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Probs'!$I$3:$I$7</c:f>
              <c:numCache>
                <c:formatCode>0.000</c:formatCode>
                <c:ptCount val="5"/>
                <c:pt idx="0">
                  <c:v>0.84290453111454722</c:v>
                </c:pt>
                <c:pt idx="1">
                  <c:v>0.16603400657448208</c:v>
                </c:pt>
                <c:pt idx="2">
                  <c:v>0.97566016439182357</c:v>
                </c:pt>
                <c:pt idx="3">
                  <c:v>7.5472211315504856E-3</c:v>
                </c:pt>
                <c:pt idx="4">
                  <c:v>0.20899400159614623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0E-4E59-AD9F-36647B54E3AA}"/>
            </c:ext>
          </c:extLst>
        </c:ser>
        <c:ser>
          <c:idx val="2"/>
          <c:order val="2"/>
          <c:tx>
            <c:strRef>
              <c:f>'Item Probs'!$J$2</c:f>
              <c:strCache>
                <c:ptCount val="1"/>
                <c:pt idx="0">
                  <c:v>Class 3 (22%)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Probs'!$J$3:$J$7</c:f>
              <c:numCache>
                <c:formatCode>0.000</c:formatCode>
                <c:ptCount val="5"/>
                <c:pt idx="0">
                  <c:v>0.5878295384825114</c:v>
                </c:pt>
                <c:pt idx="1">
                  <c:v>0.91930935191005203</c:v>
                </c:pt>
                <c:pt idx="2">
                  <c:v>3.0590222688253732E-7</c:v>
                </c:pt>
                <c:pt idx="3">
                  <c:v>5.3050574117670557E-2</c:v>
                </c:pt>
                <c:pt idx="4">
                  <c:v>2.171070440688827E-2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0E-4E59-AD9F-36647B54E3AA}"/>
            </c:ext>
          </c:extLst>
        </c:ser>
        <c:ser>
          <c:idx val="3"/>
          <c:order val="3"/>
          <c:tx>
            <c:strRef>
              <c:f>'Item Probs'!$K$2</c:f>
              <c:strCache>
                <c:ptCount val="1"/>
                <c:pt idx="0">
                  <c:v>Class 4 (54%)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Probs'!$K$3:$K$7</c:f>
              <c:numCache>
                <c:formatCode>0.000</c:formatCode>
                <c:ptCount val="5"/>
                <c:pt idx="0">
                  <c:v>9.3893133109188232E-2</c:v>
                </c:pt>
                <c:pt idx="1">
                  <c:v>3.0590222688253732E-7</c:v>
                </c:pt>
                <c:pt idx="2">
                  <c:v>3.0590222688253732E-7</c:v>
                </c:pt>
                <c:pt idx="3">
                  <c:v>1.7735446298527968E-3</c:v>
                </c:pt>
                <c:pt idx="4">
                  <c:v>4.1396326595503075E-3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0E-4E59-AD9F-36647B54E3A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49855856"/>
        <c:axId val="449862416"/>
      </c:lineChart>
      <c:catAx>
        <c:axId val="44985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862416"/>
        <c:crosses val="autoZero"/>
        <c:auto val="1"/>
        <c:lblAlgn val="ctr"/>
        <c:lblOffset val="100"/>
        <c:noMultiLvlLbl val="0"/>
      </c:catAx>
      <c:valAx>
        <c:axId val="449862416"/>
        <c:scaling>
          <c:orientation val="minMax"/>
          <c:max val="1"/>
        </c:scaling>
        <c:delete val="0"/>
        <c:axPos val="l"/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85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all" spc="0" baseline="0">
                <a:gradFill>
                  <a:gsLst>
                    <a:gs pos="0">
                      <a:schemeClr val="dk1">
                        <a:lumMod val="50000"/>
                        <a:lumOff val="50000"/>
                      </a:schemeClr>
                    </a:gs>
                    <a:gs pos="100000">
                      <a:schemeClr val="dk1">
                        <a:lumMod val="85000"/>
                        <a:lumOff val="15000"/>
                      </a:schemeClr>
                    </a:gs>
                  </a:gsLst>
                  <a:lin ang="5400000" scaled="0"/>
                </a:gradFill>
                <a:latin typeface="+mn-lt"/>
                <a:ea typeface="+mn-ea"/>
                <a:cs typeface="+mn-cs"/>
              </a:defRPr>
            </a:pPr>
            <a:r>
              <a:rPr lang="en-US"/>
              <a:t>subsample 1 COVID EXPOSURE 4-CLASS ITEM PROBABILITY PROFILE PLOT</a:t>
            </a:r>
          </a:p>
        </c:rich>
      </c:tx>
      <c:layout>
        <c:manualLayout>
          <c:xMode val="edge"/>
          <c:yMode val="edge"/>
          <c:x val="0.2585034230841961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'Item Probs'!$H$2</c:f>
              <c:strCache>
                <c:ptCount val="1"/>
                <c:pt idx="0">
                  <c:v>Class 1 (8%)</c:v>
                </c:pt>
              </c:strCache>
            </c:strRef>
          </c:tx>
          <c:spPr>
            <a:ln w="19050" cap="rnd" cmpd="sng" algn="ctr">
              <a:solidFill>
                <a:schemeClr val="dk1">
                  <a:tint val="88500"/>
                  <a:shade val="95000"/>
                  <a:satMod val="105000"/>
                </a:schemeClr>
              </a:solidFill>
              <a:prstDash val="lgDashDot"/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tint val="885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Probs'!$H$3:$H$7</c:f>
              <c:numCache>
                <c:formatCode>0.000</c:formatCode>
                <c:ptCount val="5"/>
                <c:pt idx="0">
                  <c:v>0.99999969409777312</c:v>
                </c:pt>
                <c:pt idx="1">
                  <c:v>0.99999969409777312</c:v>
                </c:pt>
                <c:pt idx="2">
                  <c:v>0.99999969409777312</c:v>
                </c:pt>
                <c:pt idx="3">
                  <c:v>0.26211589880836517</c:v>
                </c:pt>
                <c:pt idx="4">
                  <c:v>0.15962780451094083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5A-4E2F-BFA8-F38351F4BABA}"/>
            </c:ext>
          </c:extLst>
        </c:ser>
        <c:ser>
          <c:idx val="1"/>
          <c:order val="1"/>
          <c:tx>
            <c:strRef>
              <c:f>'Item Probs'!$I$2</c:f>
              <c:strCache>
                <c:ptCount val="1"/>
                <c:pt idx="0">
                  <c:v>Class 2 (16%)</c:v>
                </c:pt>
              </c:strCache>
            </c:strRef>
          </c:tx>
          <c:spPr>
            <a:ln w="19050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lgDashDot"/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tint val="5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Probs'!$I$3:$I$7</c:f>
              <c:numCache>
                <c:formatCode>0.000</c:formatCode>
                <c:ptCount val="5"/>
                <c:pt idx="0">
                  <c:v>0.84290453111454722</c:v>
                </c:pt>
                <c:pt idx="1">
                  <c:v>0.16603400657448208</c:v>
                </c:pt>
                <c:pt idx="2">
                  <c:v>0.97566016439182357</c:v>
                </c:pt>
                <c:pt idx="3">
                  <c:v>7.5472211315504856E-3</c:v>
                </c:pt>
                <c:pt idx="4">
                  <c:v>0.20899400159614623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5A-4E2F-BFA8-F38351F4BABA}"/>
            </c:ext>
          </c:extLst>
        </c:ser>
        <c:ser>
          <c:idx val="2"/>
          <c:order val="2"/>
          <c:tx>
            <c:strRef>
              <c:f>'Item Probs'!$J$2</c:f>
              <c:strCache>
                <c:ptCount val="1"/>
                <c:pt idx="0">
                  <c:v>Class 3 (22%)</c:v>
                </c:pt>
              </c:strCache>
            </c:strRef>
          </c:tx>
          <c:spPr>
            <a:ln w="19050" cap="rnd" cmpd="sng" algn="ctr">
              <a:solidFill>
                <a:schemeClr val="dk1">
                  <a:tint val="75000"/>
                  <a:shade val="95000"/>
                  <a:satMod val="105000"/>
                </a:schemeClr>
              </a:solidFill>
              <a:prstDash val="lgDash"/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tint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Probs'!$J$3:$J$7</c:f>
              <c:numCache>
                <c:formatCode>0.000</c:formatCode>
                <c:ptCount val="5"/>
                <c:pt idx="0">
                  <c:v>0.5878295384825114</c:v>
                </c:pt>
                <c:pt idx="1">
                  <c:v>0.91930935191005203</c:v>
                </c:pt>
                <c:pt idx="2">
                  <c:v>3.0590222688253732E-7</c:v>
                </c:pt>
                <c:pt idx="3">
                  <c:v>5.3050574117670557E-2</c:v>
                </c:pt>
                <c:pt idx="4">
                  <c:v>2.171070440688827E-2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5A-4E2F-BFA8-F38351F4BABA}"/>
            </c:ext>
          </c:extLst>
        </c:ser>
        <c:ser>
          <c:idx val="3"/>
          <c:order val="3"/>
          <c:tx>
            <c:strRef>
              <c:f>'Item Probs'!$K$2</c:f>
              <c:strCache>
                <c:ptCount val="1"/>
                <c:pt idx="0">
                  <c:v>Class 4 (54%)</c:v>
                </c:pt>
              </c:strCache>
            </c:strRef>
          </c:tx>
          <c:spPr>
            <a:ln w="19050" cap="rnd" cmpd="sng" algn="ctr">
              <a:solidFill>
                <a:schemeClr val="dk1">
                  <a:tint val="98500"/>
                  <a:shade val="95000"/>
                  <a:satMod val="105000"/>
                </a:schemeClr>
              </a:solidFill>
              <a:prstDash val="lgDash"/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tint val="985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Probs'!$K$3:$K$7</c:f>
              <c:numCache>
                <c:formatCode>0.000</c:formatCode>
                <c:ptCount val="5"/>
                <c:pt idx="0">
                  <c:v>9.3893133109188232E-2</c:v>
                </c:pt>
                <c:pt idx="1">
                  <c:v>3.0590222688253732E-7</c:v>
                </c:pt>
                <c:pt idx="2">
                  <c:v>3.0590222688253732E-7</c:v>
                </c:pt>
                <c:pt idx="3">
                  <c:v>1.7735446298527968E-3</c:v>
                </c:pt>
                <c:pt idx="4">
                  <c:v>4.1396326595503075E-3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5A-4E2F-BFA8-F38351F4BAB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49855856"/>
        <c:axId val="449862416"/>
      </c:lineChart>
      <c:catAx>
        <c:axId val="44985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862416"/>
        <c:crosses val="autoZero"/>
        <c:auto val="1"/>
        <c:lblAlgn val="ctr"/>
        <c:lblOffset val="100"/>
        <c:noMultiLvlLbl val="0"/>
      </c:catAx>
      <c:valAx>
        <c:axId val="449862416"/>
        <c:scaling>
          <c:orientation val="minMax"/>
          <c:max val="1"/>
        </c:scaling>
        <c:delete val="0"/>
        <c:axPos val="l"/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85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2913706273858"/>
          <c:y val="0.92135836560222284"/>
          <c:w val="0.64211775118335701"/>
          <c:h val="7.7274512806999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'Item Probs'!$V$8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12A-48B0-BBA4-B4BE710C2599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12A-48B0-BBA4-B4BE710C2599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12A-48B0-BBA4-B4BE710C2599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12A-48B0-BBA4-B4BE710C25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'Item Probs'!$X$9:$X$12</c:f>
              <c:strCache>
                <c:ptCount val="4"/>
                <c:pt idx="0">
                  <c:v>Class 1</c:v>
                </c:pt>
                <c:pt idx="1">
                  <c:v>Class 2</c:v>
                </c:pt>
                <c:pt idx="2">
                  <c:v>Class 3</c:v>
                </c:pt>
                <c:pt idx="3">
                  <c:v>Class 4</c:v>
                </c:pt>
              </c:strCache>
            </c:strRef>
          </c:cat>
          <c:val>
            <c:numRef>
              <c:f>'Item Probs'!$Y$9:$Y$12</c:f>
              <c:numCache>
                <c:formatCode>0%</c:formatCode>
                <c:ptCount val="4"/>
                <c:pt idx="0">
                  <c:v>0.08</c:v>
                </c:pt>
                <c:pt idx="1">
                  <c:v>0.16</c:v>
                </c:pt>
                <c:pt idx="2">
                  <c:v>0.22</c:v>
                </c:pt>
                <c:pt idx="3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FF-46E9-B1AF-32887F028C3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'Item Probs'!$V$8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dk1">
                      <a:tint val="885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dk1">
                      <a:tint val="885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dk1">
                      <a:tint val="885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dk1">
                    <a:tint val="88500"/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36-4A0B-8553-BDC49FB8577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dk1">
                      <a:tint val="55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dk1">
                      <a:tint val="55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dk1">
                      <a:tint val="55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dk1">
                    <a:tint val="55000"/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36-4A0B-8553-BDC49FB8577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dk1">
                      <a:tint val="75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dk1">
                      <a:tint val="75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dk1">
                      <a:tint val="75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dk1">
                    <a:tint val="75000"/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336-4A0B-8553-BDC49FB8577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dk1">
                      <a:tint val="985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dk1">
                      <a:tint val="985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dk1">
                      <a:tint val="985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dk1">
                    <a:tint val="98500"/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336-4A0B-8553-BDC49FB8577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'Item Probs'!$X$9:$X$12</c:f>
              <c:strCache>
                <c:ptCount val="4"/>
                <c:pt idx="0">
                  <c:v>Class 1</c:v>
                </c:pt>
                <c:pt idx="1">
                  <c:v>Class 2</c:v>
                </c:pt>
                <c:pt idx="2">
                  <c:v>Class 3</c:v>
                </c:pt>
                <c:pt idx="3">
                  <c:v>Class 4</c:v>
                </c:pt>
              </c:strCache>
            </c:strRef>
          </c:cat>
          <c:val>
            <c:numRef>
              <c:f>'Item Probs'!$Y$9:$Y$12</c:f>
              <c:numCache>
                <c:formatCode>0%</c:formatCode>
                <c:ptCount val="4"/>
                <c:pt idx="0">
                  <c:v>0.08</c:v>
                </c:pt>
                <c:pt idx="1">
                  <c:v>0.16</c:v>
                </c:pt>
                <c:pt idx="2">
                  <c:v>0.22</c:v>
                </c:pt>
                <c:pt idx="3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36-4A0B-8553-BDC49FB8577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'Item Probs'!$H$2</c:f>
              <c:strCache>
                <c:ptCount val="1"/>
                <c:pt idx="0">
                  <c:v>Class 1 (8%)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Probs'!$H$3:$H$7</c:f>
              <c:numCache>
                <c:formatCode>0.000</c:formatCode>
                <c:ptCount val="5"/>
                <c:pt idx="0">
                  <c:v>0.99999969409777312</c:v>
                </c:pt>
                <c:pt idx="1">
                  <c:v>0.99999969409777312</c:v>
                </c:pt>
                <c:pt idx="2">
                  <c:v>0.99999969409777312</c:v>
                </c:pt>
                <c:pt idx="3">
                  <c:v>0.26211589880836517</c:v>
                </c:pt>
                <c:pt idx="4">
                  <c:v>0.15962780451094083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90-478C-94FD-86B49A10C702}"/>
            </c:ext>
          </c:extLst>
        </c:ser>
        <c:ser>
          <c:idx val="1"/>
          <c:order val="1"/>
          <c:tx>
            <c:strRef>
              <c:f>'Item Probs'!$I$2</c:f>
              <c:strCache>
                <c:ptCount val="1"/>
                <c:pt idx="0">
                  <c:v>Class 2 (16%)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Probs'!$I$3:$I$7</c:f>
              <c:numCache>
                <c:formatCode>0.000</c:formatCode>
                <c:ptCount val="5"/>
                <c:pt idx="0">
                  <c:v>0.84290453111454722</c:v>
                </c:pt>
                <c:pt idx="1">
                  <c:v>0.16603400657448208</c:v>
                </c:pt>
                <c:pt idx="2">
                  <c:v>0.97566016439182357</c:v>
                </c:pt>
                <c:pt idx="3">
                  <c:v>7.5472211315504856E-3</c:v>
                </c:pt>
                <c:pt idx="4">
                  <c:v>0.20899400159614623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90-478C-94FD-86B49A10C702}"/>
            </c:ext>
          </c:extLst>
        </c:ser>
        <c:ser>
          <c:idx val="2"/>
          <c:order val="2"/>
          <c:tx>
            <c:strRef>
              <c:f>'Item Probs'!$J$2</c:f>
              <c:strCache>
                <c:ptCount val="1"/>
                <c:pt idx="0">
                  <c:v>Class 3 (22%)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Probs'!$J$3:$J$7</c:f>
              <c:numCache>
                <c:formatCode>0.000</c:formatCode>
                <c:ptCount val="5"/>
                <c:pt idx="0">
                  <c:v>0.5878295384825114</c:v>
                </c:pt>
                <c:pt idx="1">
                  <c:v>0.91930935191005203</c:v>
                </c:pt>
                <c:pt idx="2">
                  <c:v>3.0590222688253732E-7</c:v>
                </c:pt>
                <c:pt idx="3">
                  <c:v>5.3050574117670557E-2</c:v>
                </c:pt>
                <c:pt idx="4">
                  <c:v>2.171070440688827E-2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90-478C-94FD-86B49A10C702}"/>
            </c:ext>
          </c:extLst>
        </c:ser>
        <c:ser>
          <c:idx val="3"/>
          <c:order val="3"/>
          <c:tx>
            <c:strRef>
              <c:f>'Item Probs'!$K$2</c:f>
              <c:strCache>
                <c:ptCount val="1"/>
                <c:pt idx="0">
                  <c:v>Class 4 (54%)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'Item Probs'!$G$3:$G$7</c:f>
              <c:strCache>
                <c:ptCount val="5"/>
                <c:pt idx="0">
                  <c:v>Quarantined: OTHER</c:v>
                </c:pt>
                <c:pt idx="1">
                  <c:v>Quarantined: SELF</c:v>
                </c:pt>
                <c:pt idx="2">
                  <c:v>Diagnosed with COVID-19: OTHER</c:v>
                </c:pt>
                <c:pt idx="3">
                  <c:v>Diagnosed with COVID-19: SELF</c:v>
                </c:pt>
                <c:pt idx="4">
                  <c:v>Severe COVID-19</c:v>
                </c:pt>
              </c:strCache>
            </c:strRef>
          </c:cat>
          <c:val>
            <c:numRef>
              <c:f>'Item Probs'!$K$3:$K$7</c:f>
              <c:numCache>
                <c:formatCode>0.000</c:formatCode>
                <c:ptCount val="5"/>
                <c:pt idx="0">
                  <c:v>9.3893133109188232E-2</c:v>
                </c:pt>
                <c:pt idx="1">
                  <c:v>3.0590222688253732E-7</c:v>
                </c:pt>
                <c:pt idx="2">
                  <c:v>3.0590222688253732E-7</c:v>
                </c:pt>
                <c:pt idx="3">
                  <c:v>1.7735446298527968E-3</c:v>
                </c:pt>
                <c:pt idx="4">
                  <c:v>4.1396326595503075E-3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90-478C-94FD-86B49A10C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4105056"/>
        <c:axId val="1174101792"/>
      </c:lineChart>
      <c:catAx>
        <c:axId val="117410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01792"/>
        <c:crosses val="autoZero"/>
        <c:auto val="1"/>
        <c:lblAlgn val="ctr"/>
        <c:lblOffset val="100"/>
        <c:noMultiLvlLbl val="0"/>
      </c:catAx>
      <c:valAx>
        <c:axId val="1174101792"/>
        <c:scaling>
          <c:orientation val="minMax"/>
          <c:max val="1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0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5581230788619739E-2"/>
          <c:y val="1.2164828638752482E-2"/>
          <c:w val="0.94261083416340552"/>
          <c:h val="3.42138200116220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F549E98-B96E-4516-B872-2585A087227A}">
  <sheetPr/>
  <sheetViews>
    <sheetView zoomScale="11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1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164" cy="62761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4E2B1D-68DE-4DE9-A839-203D8CB50C1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2164" cy="62761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2164" cy="62761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2164" cy="62761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714374</xdr:colOff>
      <xdr:row>9</xdr:row>
      <xdr:rowOff>136071</xdr:rowOff>
    </xdr:from>
    <xdr:to>
      <xdr:col>19</xdr:col>
      <xdr:colOff>653141</xdr:colOff>
      <xdr:row>38</xdr:row>
      <xdr:rowOff>102672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030BC3-07DC-45EC-A983-358641A34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714374</xdr:colOff>
      <xdr:row>39</xdr:row>
      <xdr:rowOff>10887</xdr:rowOff>
    </xdr:from>
    <xdr:to>
      <xdr:col>19</xdr:col>
      <xdr:colOff>653141</xdr:colOff>
      <xdr:row>69</xdr:row>
      <xdr:rowOff>102671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5878B1E-E0FE-4610-8105-97987AA75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228599</xdr:colOff>
      <xdr:row>16</xdr:row>
      <xdr:rowOff>93616</xdr:rowOff>
    </xdr:from>
    <xdr:to>
      <xdr:col>33</xdr:col>
      <xdr:colOff>272143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3AF5D7-76FD-4A77-9ADD-C796B7B998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174172</xdr:colOff>
      <xdr:row>2</xdr:row>
      <xdr:rowOff>435429</xdr:rowOff>
    </xdr:from>
    <xdr:to>
      <xdr:col>34</xdr:col>
      <xdr:colOff>217716</xdr:colOff>
      <xdr:row>16</xdr:row>
      <xdr:rowOff>10887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0F7B257-1EB6-40F9-B1DC-FACBEE3EF2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2164" cy="62761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4CF39-20AE-4D97-80F8-AC9D2F095EBD}">
  <dimension ref="B1:G1680"/>
  <sheetViews>
    <sheetView workbookViewId="0">
      <selection activeCell="A2" sqref="A2:D1680"/>
    </sheetView>
  </sheetViews>
  <sheetFormatPr defaultRowHeight="14.4" x14ac:dyDescent="0.3"/>
  <sheetData>
    <row r="1" spans="2:7" x14ac:dyDescent="0.3">
      <c r="F1" t="s">
        <v>44</v>
      </c>
      <c r="G1" t="s">
        <v>135</v>
      </c>
    </row>
    <row r="2" spans="2:7" x14ac:dyDescent="0.3">
      <c r="B2">
        <v>-1939.134</v>
      </c>
      <c r="C2">
        <v>217515</v>
      </c>
      <c r="D2">
        <v>7751</v>
      </c>
      <c r="F2">
        <f>COUNTIF(B2:B100001,B2)</f>
        <v>1511</v>
      </c>
      <c r="G2">
        <f>COUNTIF(B2:B10000,"&lt;0")</f>
        <v>1679</v>
      </c>
    </row>
    <row r="3" spans="2:7" x14ac:dyDescent="0.3">
      <c r="B3">
        <v>-1939.134</v>
      </c>
      <c r="C3">
        <v>206049</v>
      </c>
      <c r="D3">
        <v>5306</v>
      </c>
    </row>
    <row r="4" spans="2:7" x14ac:dyDescent="0.3">
      <c r="B4">
        <v>-1939.134</v>
      </c>
      <c r="C4">
        <v>149841</v>
      </c>
      <c r="D4">
        <v>2987</v>
      </c>
    </row>
    <row r="5" spans="2:7" x14ac:dyDescent="0.3">
      <c r="B5">
        <v>-1939.134</v>
      </c>
      <c r="C5">
        <v>966499</v>
      </c>
      <c r="D5">
        <v>963</v>
      </c>
    </row>
    <row r="6" spans="2:7" x14ac:dyDescent="0.3">
      <c r="B6">
        <v>-1939.134</v>
      </c>
      <c r="C6">
        <v>716883</v>
      </c>
      <c r="D6">
        <v>9729</v>
      </c>
    </row>
    <row r="7" spans="2:7" x14ac:dyDescent="0.3">
      <c r="B7">
        <v>-1939.134</v>
      </c>
      <c r="C7">
        <v>655517</v>
      </c>
      <c r="D7">
        <v>7719</v>
      </c>
    </row>
    <row r="8" spans="2:7" x14ac:dyDescent="0.3">
      <c r="B8">
        <v>-1939.134</v>
      </c>
      <c r="C8">
        <v>441597</v>
      </c>
      <c r="D8">
        <v>5757</v>
      </c>
    </row>
    <row r="9" spans="2:7" x14ac:dyDescent="0.3">
      <c r="B9">
        <v>-1939.134</v>
      </c>
      <c r="C9">
        <v>39053</v>
      </c>
      <c r="D9">
        <v>1301</v>
      </c>
    </row>
    <row r="10" spans="2:7" x14ac:dyDescent="0.3">
      <c r="B10">
        <v>-1939.134</v>
      </c>
      <c r="C10">
        <v>243651</v>
      </c>
      <c r="D10">
        <v>8618</v>
      </c>
    </row>
    <row r="11" spans="2:7" x14ac:dyDescent="0.3">
      <c r="B11">
        <v>-1939.134</v>
      </c>
      <c r="C11">
        <v>267793</v>
      </c>
      <c r="D11">
        <v>8647</v>
      </c>
    </row>
    <row r="12" spans="2:7" x14ac:dyDescent="0.3">
      <c r="B12">
        <v>-1939.134</v>
      </c>
      <c r="C12">
        <v>852447</v>
      </c>
      <c r="D12">
        <v>5025</v>
      </c>
    </row>
    <row r="13" spans="2:7" x14ac:dyDescent="0.3">
      <c r="B13">
        <v>-1939.134</v>
      </c>
      <c r="C13">
        <v>501369</v>
      </c>
      <c r="D13">
        <v>2800</v>
      </c>
    </row>
    <row r="14" spans="2:7" x14ac:dyDescent="0.3">
      <c r="B14">
        <v>-1939.134</v>
      </c>
      <c r="C14">
        <v>994921</v>
      </c>
      <c r="D14">
        <v>6498</v>
      </c>
    </row>
    <row r="15" spans="2:7" x14ac:dyDescent="0.3">
      <c r="B15">
        <v>-1939.134</v>
      </c>
      <c r="C15">
        <v>403745</v>
      </c>
      <c r="D15">
        <v>6766</v>
      </c>
    </row>
    <row r="16" spans="2:7" x14ac:dyDescent="0.3">
      <c r="B16">
        <v>-1939.134</v>
      </c>
      <c r="C16">
        <v>468519</v>
      </c>
      <c r="D16">
        <v>8082</v>
      </c>
    </row>
    <row r="17" spans="2:4" x14ac:dyDescent="0.3">
      <c r="B17">
        <v>-1939.134</v>
      </c>
      <c r="C17">
        <v>109669</v>
      </c>
      <c r="D17">
        <v>3257</v>
      </c>
    </row>
    <row r="18" spans="2:4" x14ac:dyDescent="0.3">
      <c r="B18">
        <v>-1939.134</v>
      </c>
      <c r="C18">
        <v>478825</v>
      </c>
      <c r="D18">
        <v>4775</v>
      </c>
    </row>
    <row r="19" spans="2:4" x14ac:dyDescent="0.3">
      <c r="B19">
        <v>-1939.134</v>
      </c>
      <c r="C19">
        <v>716525</v>
      </c>
      <c r="D19">
        <v>9592</v>
      </c>
    </row>
    <row r="20" spans="2:4" x14ac:dyDescent="0.3">
      <c r="B20">
        <v>-1939.134</v>
      </c>
      <c r="C20">
        <v>426557</v>
      </c>
      <c r="D20">
        <v>1306</v>
      </c>
    </row>
    <row r="21" spans="2:4" x14ac:dyDescent="0.3">
      <c r="B21">
        <v>-1939.134</v>
      </c>
      <c r="C21">
        <v>695253</v>
      </c>
      <c r="D21">
        <v>9028</v>
      </c>
    </row>
    <row r="22" spans="2:4" x14ac:dyDescent="0.3">
      <c r="B22">
        <v>-1939.134</v>
      </c>
      <c r="C22">
        <v>115929</v>
      </c>
      <c r="D22">
        <v>1991</v>
      </c>
    </row>
    <row r="23" spans="2:4" x14ac:dyDescent="0.3">
      <c r="B23">
        <v>-1939.134</v>
      </c>
      <c r="C23">
        <v>658987</v>
      </c>
      <c r="D23">
        <v>8913</v>
      </c>
    </row>
    <row r="24" spans="2:4" x14ac:dyDescent="0.3">
      <c r="B24">
        <v>-1939.134</v>
      </c>
      <c r="C24">
        <v>750807</v>
      </c>
      <c r="D24">
        <v>6763</v>
      </c>
    </row>
    <row r="25" spans="2:4" x14ac:dyDescent="0.3">
      <c r="B25">
        <v>-1939.134</v>
      </c>
      <c r="C25">
        <v>379907</v>
      </c>
      <c r="D25">
        <v>8590</v>
      </c>
    </row>
    <row r="26" spans="2:4" x14ac:dyDescent="0.3">
      <c r="B26">
        <v>-1939.134</v>
      </c>
      <c r="C26">
        <v>558149</v>
      </c>
      <c r="D26">
        <v>9972</v>
      </c>
    </row>
    <row r="27" spans="2:4" x14ac:dyDescent="0.3">
      <c r="B27">
        <v>-1939.134</v>
      </c>
      <c r="C27">
        <v>49293</v>
      </c>
      <c r="D27">
        <v>707</v>
      </c>
    </row>
    <row r="28" spans="2:4" x14ac:dyDescent="0.3">
      <c r="B28">
        <v>-1939.134</v>
      </c>
      <c r="C28">
        <v>158725</v>
      </c>
      <c r="D28">
        <v>2825</v>
      </c>
    </row>
    <row r="29" spans="2:4" x14ac:dyDescent="0.3">
      <c r="B29">
        <v>-1939.134</v>
      </c>
      <c r="C29">
        <v>997633</v>
      </c>
      <c r="D29">
        <v>6682</v>
      </c>
    </row>
    <row r="30" spans="2:4" x14ac:dyDescent="0.3">
      <c r="B30">
        <v>-1939.134</v>
      </c>
      <c r="C30">
        <v>509923</v>
      </c>
      <c r="D30">
        <v>4840</v>
      </c>
    </row>
    <row r="31" spans="2:4" x14ac:dyDescent="0.3">
      <c r="B31">
        <v>-1939.134</v>
      </c>
      <c r="C31">
        <v>76337</v>
      </c>
      <c r="D31">
        <v>76</v>
      </c>
    </row>
    <row r="32" spans="2:4" x14ac:dyDescent="0.3">
      <c r="B32">
        <v>-1939.134</v>
      </c>
      <c r="C32">
        <v>173683</v>
      </c>
      <c r="D32">
        <v>1833</v>
      </c>
    </row>
    <row r="33" spans="2:4" x14ac:dyDescent="0.3">
      <c r="B33">
        <v>-1939.134</v>
      </c>
      <c r="C33">
        <v>106529</v>
      </c>
      <c r="D33">
        <v>3767</v>
      </c>
    </row>
    <row r="34" spans="2:4" x14ac:dyDescent="0.3">
      <c r="B34">
        <v>-1939.134</v>
      </c>
      <c r="C34">
        <v>107297</v>
      </c>
      <c r="D34">
        <v>4194</v>
      </c>
    </row>
    <row r="35" spans="2:4" x14ac:dyDescent="0.3">
      <c r="B35">
        <v>-1939.134</v>
      </c>
      <c r="C35">
        <v>202817</v>
      </c>
      <c r="D35">
        <v>9846</v>
      </c>
    </row>
    <row r="36" spans="2:4" x14ac:dyDescent="0.3">
      <c r="B36">
        <v>-1939.134</v>
      </c>
      <c r="C36">
        <v>857127</v>
      </c>
      <c r="D36">
        <v>6079</v>
      </c>
    </row>
    <row r="37" spans="2:4" x14ac:dyDescent="0.3">
      <c r="B37">
        <v>-1939.134</v>
      </c>
      <c r="C37">
        <v>792519</v>
      </c>
      <c r="D37">
        <v>9435</v>
      </c>
    </row>
    <row r="38" spans="2:4" x14ac:dyDescent="0.3">
      <c r="B38">
        <v>-1939.134</v>
      </c>
      <c r="C38">
        <v>137377</v>
      </c>
      <c r="D38">
        <v>397</v>
      </c>
    </row>
    <row r="39" spans="2:4" x14ac:dyDescent="0.3">
      <c r="B39">
        <v>-1939.134</v>
      </c>
      <c r="C39">
        <v>456915</v>
      </c>
      <c r="D39">
        <v>2092</v>
      </c>
    </row>
    <row r="40" spans="2:4" x14ac:dyDescent="0.3">
      <c r="B40">
        <v>-1939.134</v>
      </c>
      <c r="C40">
        <v>85839</v>
      </c>
      <c r="D40">
        <v>1099</v>
      </c>
    </row>
    <row r="41" spans="2:4" x14ac:dyDescent="0.3">
      <c r="B41">
        <v>-1939.134</v>
      </c>
      <c r="C41">
        <v>318505</v>
      </c>
      <c r="D41">
        <v>7193</v>
      </c>
    </row>
    <row r="42" spans="2:4" x14ac:dyDescent="0.3">
      <c r="B42">
        <v>-1939.134</v>
      </c>
      <c r="C42">
        <v>124535</v>
      </c>
      <c r="D42">
        <v>6085</v>
      </c>
    </row>
    <row r="43" spans="2:4" x14ac:dyDescent="0.3">
      <c r="B43">
        <v>-1939.134</v>
      </c>
      <c r="C43">
        <v>275305</v>
      </c>
      <c r="D43">
        <v>4638</v>
      </c>
    </row>
    <row r="44" spans="2:4" x14ac:dyDescent="0.3">
      <c r="B44">
        <v>-1939.134</v>
      </c>
      <c r="C44">
        <v>829273</v>
      </c>
      <c r="D44">
        <v>6572</v>
      </c>
    </row>
    <row r="45" spans="2:4" x14ac:dyDescent="0.3">
      <c r="B45">
        <v>-1939.134</v>
      </c>
      <c r="C45">
        <v>782823</v>
      </c>
      <c r="D45">
        <v>8769</v>
      </c>
    </row>
    <row r="46" spans="2:4" x14ac:dyDescent="0.3">
      <c r="B46">
        <v>-1939.134</v>
      </c>
      <c r="C46">
        <v>845789</v>
      </c>
      <c r="D46">
        <v>8660</v>
      </c>
    </row>
    <row r="47" spans="2:4" x14ac:dyDescent="0.3">
      <c r="B47">
        <v>-1939.134</v>
      </c>
      <c r="C47">
        <v>360419</v>
      </c>
      <c r="D47">
        <v>356</v>
      </c>
    </row>
    <row r="48" spans="2:4" x14ac:dyDescent="0.3">
      <c r="B48">
        <v>-1939.134</v>
      </c>
      <c r="C48">
        <v>297975</v>
      </c>
      <c r="D48">
        <v>5799</v>
      </c>
    </row>
    <row r="49" spans="2:4" x14ac:dyDescent="0.3">
      <c r="B49">
        <v>-1939.134</v>
      </c>
      <c r="C49">
        <v>382139</v>
      </c>
      <c r="D49">
        <v>3305</v>
      </c>
    </row>
    <row r="50" spans="2:4" x14ac:dyDescent="0.3">
      <c r="B50">
        <v>-1939.134</v>
      </c>
      <c r="C50">
        <v>863643</v>
      </c>
      <c r="D50">
        <v>1619</v>
      </c>
    </row>
    <row r="51" spans="2:4" x14ac:dyDescent="0.3">
      <c r="B51">
        <v>-1939.134</v>
      </c>
      <c r="C51">
        <v>831417</v>
      </c>
      <c r="D51">
        <v>3095</v>
      </c>
    </row>
    <row r="52" spans="2:4" x14ac:dyDescent="0.3">
      <c r="B52">
        <v>-1939.134</v>
      </c>
      <c r="C52">
        <v>983079</v>
      </c>
      <c r="D52">
        <v>7038</v>
      </c>
    </row>
    <row r="53" spans="2:4" x14ac:dyDescent="0.3">
      <c r="B53">
        <v>-1939.134</v>
      </c>
      <c r="C53">
        <v>624309</v>
      </c>
      <c r="D53">
        <v>3588</v>
      </c>
    </row>
    <row r="54" spans="2:4" x14ac:dyDescent="0.3">
      <c r="B54">
        <v>-1939.134</v>
      </c>
      <c r="C54">
        <v>197817</v>
      </c>
      <c r="D54">
        <v>9098</v>
      </c>
    </row>
    <row r="55" spans="2:4" x14ac:dyDescent="0.3">
      <c r="B55">
        <v>-1939.134</v>
      </c>
      <c r="C55">
        <v>985883</v>
      </c>
      <c r="D55">
        <v>3015</v>
      </c>
    </row>
    <row r="56" spans="2:4" x14ac:dyDescent="0.3">
      <c r="B56">
        <v>-1939.134</v>
      </c>
      <c r="C56">
        <v>121729</v>
      </c>
      <c r="D56">
        <v>3011</v>
      </c>
    </row>
    <row r="57" spans="2:4" x14ac:dyDescent="0.3">
      <c r="B57">
        <v>-1939.134</v>
      </c>
      <c r="C57">
        <v>280263</v>
      </c>
      <c r="D57">
        <v>8365</v>
      </c>
    </row>
    <row r="58" spans="2:4" x14ac:dyDescent="0.3">
      <c r="B58">
        <v>-1939.134</v>
      </c>
      <c r="C58">
        <v>461103</v>
      </c>
      <c r="D58">
        <v>6041</v>
      </c>
    </row>
    <row r="59" spans="2:4" x14ac:dyDescent="0.3">
      <c r="B59">
        <v>-1939.134</v>
      </c>
      <c r="C59">
        <v>10499</v>
      </c>
      <c r="D59">
        <v>4742</v>
      </c>
    </row>
    <row r="60" spans="2:4" x14ac:dyDescent="0.3">
      <c r="B60">
        <v>-1939.134</v>
      </c>
      <c r="C60">
        <v>222459</v>
      </c>
      <c r="D60">
        <v>9660</v>
      </c>
    </row>
    <row r="61" spans="2:4" x14ac:dyDescent="0.3">
      <c r="B61">
        <v>-1939.134</v>
      </c>
      <c r="C61">
        <v>417391</v>
      </c>
      <c r="D61">
        <v>7371</v>
      </c>
    </row>
    <row r="62" spans="2:4" x14ac:dyDescent="0.3">
      <c r="B62">
        <v>-1939.134</v>
      </c>
      <c r="C62">
        <v>159195</v>
      </c>
      <c r="D62">
        <v>2661</v>
      </c>
    </row>
    <row r="63" spans="2:4" x14ac:dyDescent="0.3">
      <c r="B63">
        <v>-1939.134</v>
      </c>
      <c r="C63">
        <v>934217</v>
      </c>
      <c r="D63">
        <v>5197</v>
      </c>
    </row>
    <row r="64" spans="2:4" x14ac:dyDescent="0.3">
      <c r="B64">
        <v>-1939.134</v>
      </c>
      <c r="C64">
        <v>654469</v>
      </c>
      <c r="D64">
        <v>9478</v>
      </c>
    </row>
    <row r="65" spans="2:4" x14ac:dyDescent="0.3">
      <c r="B65">
        <v>-1939.134</v>
      </c>
      <c r="C65">
        <v>460407</v>
      </c>
      <c r="D65">
        <v>2435</v>
      </c>
    </row>
    <row r="66" spans="2:4" x14ac:dyDescent="0.3">
      <c r="B66">
        <v>-1939.134</v>
      </c>
      <c r="C66">
        <v>364335</v>
      </c>
      <c r="D66">
        <v>2289</v>
      </c>
    </row>
    <row r="67" spans="2:4" x14ac:dyDescent="0.3">
      <c r="B67">
        <v>-1939.134</v>
      </c>
      <c r="C67">
        <v>167369</v>
      </c>
      <c r="D67">
        <v>7190</v>
      </c>
    </row>
    <row r="68" spans="2:4" x14ac:dyDescent="0.3">
      <c r="B68">
        <v>-1939.134</v>
      </c>
      <c r="C68">
        <v>927241</v>
      </c>
      <c r="D68">
        <v>3278</v>
      </c>
    </row>
    <row r="69" spans="2:4" x14ac:dyDescent="0.3">
      <c r="B69">
        <v>-1939.134</v>
      </c>
      <c r="C69">
        <v>544075</v>
      </c>
      <c r="D69">
        <v>8359</v>
      </c>
    </row>
    <row r="70" spans="2:4" x14ac:dyDescent="0.3">
      <c r="B70">
        <v>-1939.134</v>
      </c>
      <c r="C70">
        <v>84241</v>
      </c>
      <c r="D70">
        <v>2877</v>
      </c>
    </row>
    <row r="71" spans="2:4" x14ac:dyDescent="0.3">
      <c r="B71">
        <v>-1939.134</v>
      </c>
      <c r="C71">
        <v>810733</v>
      </c>
      <c r="D71">
        <v>9218</v>
      </c>
    </row>
    <row r="72" spans="2:4" x14ac:dyDescent="0.3">
      <c r="B72">
        <v>-1939.134</v>
      </c>
      <c r="C72">
        <v>763443</v>
      </c>
      <c r="D72">
        <v>6665</v>
      </c>
    </row>
    <row r="73" spans="2:4" x14ac:dyDescent="0.3">
      <c r="B73">
        <v>-1939.134</v>
      </c>
      <c r="C73">
        <v>247709</v>
      </c>
      <c r="D73">
        <v>6305</v>
      </c>
    </row>
    <row r="74" spans="2:4" x14ac:dyDescent="0.3">
      <c r="B74">
        <v>-1939.134</v>
      </c>
      <c r="C74">
        <v>578223</v>
      </c>
      <c r="D74">
        <v>9346</v>
      </c>
    </row>
    <row r="75" spans="2:4" x14ac:dyDescent="0.3">
      <c r="B75">
        <v>-1939.134</v>
      </c>
      <c r="C75">
        <v>469581</v>
      </c>
      <c r="D75">
        <v>8407</v>
      </c>
    </row>
    <row r="76" spans="2:4" x14ac:dyDescent="0.3">
      <c r="B76">
        <v>-1939.134</v>
      </c>
      <c r="C76">
        <v>6113</v>
      </c>
      <c r="D76">
        <v>8651</v>
      </c>
    </row>
    <row r="77" spans="2:4" x14ac:dyDescent="0.3">
      <c r="B77">
        <v>-1939.134</v>
      </c>
      <c r="C77">
        <v>786551</v>
      </c>
      <c r="D77">
        <v>4484</v>
      </c>
    </row>
    <row r="78" spans="2:4" x14ac:dyDescent="0.3">
      <c r="B78">
        <v>-1939.134</v>
      </c>
      <c r="C78">
        <v>733337</v>
      </c>
      <c r="D78">
        <v>1105</v>
      </c>
    </row>
    <row r="79" spans="2:4" x14ac:dyDescent="0.3">
      <c r="B79">
        <v>-1939.134</v>
      </c>
      <c r="C79">
        <v>540809</v>
      </c>
      <c r="D79">
        <v>3389</v>
      </c>
    </row>
    <row r="80" spans="2:4" x14ac:dyDescent="0.3">
      <c r="B80">
        <v>-1939.134</v>
      </c>
      <c r="C80">
        <v>140849</v>
      </c>
      <c r="D80">
        <v>515</v>
      </c>
    </row>
    <row r="81" spans="2:4" x14ac:dyDescent="0.3">
      <c r="B81">
        <v>-1939.134</v>
      </c>
      <c r="C81">
        <v>981709</v>
      </c>
      <c r="D81">
        <v>6322</v>
      </c>
    </row>
    <row r="82" spans="2:4" x14ac:dyDescent="0.3">
      <c r="B82">
        <v>-1939.134</v>
      </c>
      <c r="C82">
        <v>238593</v>
      </c>
      <c r="D82">
        <v>6394</v>
      </c>
    </row>
    <row r="83" spans="2:4" x14ac:dyDescent="0.3">
      <c r="B83">
        <v>-1939.134</v>
      </c>
      <c r="C83">
        <v>976247</v>
      </c>
      <c r="D83">
        <v>2459</v>
      </c>
    </row>
    <row r="84" spans="2:4" x14ac:dyDescent="0.3">
      <c r="B84">
        <v>-1939.134</v>
      </c>
      <c r="C84">
        <v>739307</v>
      </c>
      <c r="D84">
        <v>9257</v>
      </c>
    </row>
    <row r="85" spans="2:4" x14ac:dyDescent="0.3">
      <c r="B85">
        <v>-1939.134</v>
      </c>
      <c r="C85">
        <v>552535</v>
      </c>
      <c r="D85">
        <v>9309</v>
      </c>
    </row>
    <row r="86" spans="2:4" x14ac:dyDescent="0.3">
      <c r="B86">
        <v>-1939.134</v>
      </c>
      <c r="C86">
        <v>764897</v>
      </c>
      <c r="D86">
        <v>6771</v>
      </c>
    </row>
    <row r="87" spans="2:4" x14ac:dyDescent="0.3">
      <c r="B87">
        <v>-1939.134</v>
      </c>
      <c r="C87">
        <v>425149</v>
      </c>
      <c r="D87">
        <v>878</v>
      </c>
    </row>
    <row r="88" spans="2:4" x14ac:dyDescent="0.3">
      <c r="B88">
        <v>-1939.134</v>
      </c>
      <c r="C88">
        <v>249557</v>
      </c>
      <c r="D88">
        <v>2545</v>
      </c>
    </row>
    <row r="89" spans="2:4" x14ac:dyDescent="0.3">
      <c r="B89">
        <v>-1939.134</v>
      </c>
      <c r="C89">
        <v>269545</v>
      </c>
      <c r="D89">
        <v>7180</v>
      </c>
    </row>
    <row r="90" spans="2:4" x14ac:dyDescent="0.3">
      <c r="B90">
        <v>-1939.134</v>
      </c>
      <c r="C90">
        <v>20005</v>
      </c>
      <c r="D90">
        <v>8691</v>
      </c>
    </row>
    <row r="91" spans="2:4" x14ac:dyDescent="0.3">
      <c r="B91">
        <v>-1939.134</v>
      </c>
      <c r="C91">
        <v>192731</v>
      </c>
      <c r="D91">
        <v>3351</v>
      </c>
    </row>
    <row r="92" spans="2:4" x14ac:dyDescent="0.3">
      <c r="B92">
        <v>-1939.134</v>
      </c>
      <c r="C92">
        <v>711233</v>
      </c>
      <c r="D92">
        <v>3782</v>
      </c>
    </row>
    <row r="93" spans="2:4" x14ac:dyDescent="0.3">
      <c r="B93">
        <v>-1939.134</v>
      </c>
      <c r="C93">
        <v>283913</v>
      </c>
      <c r="D93">
        <v>8949</v>
      </c>
    </row>
    <row r="94" spans="2:4" x14ac:dyDescent="0.3">
      <c r="B94">
        <v>-1939.134</v>
      </c>
      <c r="C94">
        <v>614009</v>
      </c>
      <c r="D94">
        <v>317</v>
      </c>
    </row>
    <row r="95" spans="2:4" x14ac:dyDescent="0.3">
      <c r="B95">
        <v>-1939.134</v>
      </c>
      <c r="C95">
        <v>603181</v>
      </c>
      <c r="D95">
        <v>6414</v>
      </c>
    </row>
    <row r="96" spans="2:4" x14ac:dyDescent="0.3">
      <c r="B96">
        <v>-1939.134</v>
      </c>
      <c r="C96">
        <v>675153</v>
      </c>
      <c r="D96">
        <v>8344</v>
      </c>
    </row>
    <row r="97" spans="2:4" x14ac:dyDescent="0.3">
      <c r="B97">
        <v>-1939.134</v>
      </c>
      <c r="C97">
        <v>256481</v>
      </c>
      <c r="D97">
        <v>6181</v>
      </c>
    </row>
    <row r="98" spans="2:4" x14ac:dyDescent="0.3">
      <c r="B98">
        <v>-1939.134</v>
      </c>
      <c r="C98">
        <v>841121</v>
      </c>
      <c r="D98">
        <v>3112</v>
      </c>
    </row>
    <row r="99" spans="2:4" x14ac:dyDescent="0.3">
      <c r="B99">
        <v>-1939.134</v>
      </c>
      <c r="C99">
        <v>652539</v>
      </c>
      <c r="D99">
        <v>2596</v>
      </c>
    </row>
    <row r="100" spans="2:4" x14ac:dyDescent="0.3">
      <c r="B100">
        <v>-1939.134</v>
      </c>
      <c r="C100">
        <v>157011</v>
      </c>
      <c r="D100">
        <v>6804</v>
      </c>
    </row>
    <row r="101" spans="2:4" x14ac:dyDescent="0.3">
      <c r="B101">
        <v>-1939.134</v>
      </c>
      <c r="C101">
        <v>281245</v>
      </c>
      <c r="D101">
        <v>3634</v>
      </c>
    </row>
    <row r="102" spans="2:4" x14ac:dyDescent="0.3">
      <c r="B102">
        <v>-1939.134</v>
      </c>
      <c r="C102">
        <v>180889</v>
      </c>
      <c r="D102">
        <v>920</v>
      </c>
    </row>
    <row r="103" spans="2:4" x14ac:dyDescent="0.3">
      <c r="B103">
        <v>-1939.134</v>
      </c>
      <c r="C103">
        <v>502001</v>
      </c>
      <c r="D103">
        <v>9470</v>
      </c>
    </row>
    <row r="104" spans="2:4" x14ac:dyDescent="0.3">
      <c r="B104">
        <v>-1939.134</v>
      </c>
      <c r="C104">
        <v>285627</v>
      </c>
      <c r="D104">
        <v>4839</v>
      </c>
    </row>
    <row r="105" spans="2:4" x14ac:dyDescent="0.3">
      <c r="B105">
        <v>-1939.134</v>
      </c>
      <c r="C105">
        <v>802785</v>
      </c>
      <c r="D105">
        <v>2969</v>
      </c>
    </row>
    <row r="106" spans="2:4" x14ac:dyDescent="0.3">
      <c r="B106">
        <v>-1939.134</v>
      </c>
      <c r="C106">
        <v>497423</v>
      </c>
      <c r="D106">
        <v>8828</v>
      </c>
    </row>
    <row r="107" spans="2:4" x14ac:dyDescent="0.3">
      <c r="B107">
        <v>-1939.134</v>
      </c>
      <c r="C107">
        <v>497423</v>
      </c>
      <c r="D107">
        <v>8930</v>
      </c>
    </row>
    <row r="108" spans="2:4" x14ac:dyDescent="0.3">
      <c r="B108">
        <v>-1939.134</v>
      </c>
      <c r="C108">
        <v>270435</v>
      </c>
      <c r="D108">
        <v>8501</v>
      </c>
    </row>
    <row r="109" spans="2:4" x14ac:dyDescent="0.3">
      <c r="B109">
        <v>-1939.134</v>
      </c>
      <c r="C109">
        <v>573791</v>
      </c>
      <c r="D109">
        <v>6121</v>
      </c>
    </row>
    <row r="110" spans="2:4" x14ac:dyDescent="0.3">
      <c r="B110">
        <v>-1939.134</v>
      </c>
      <c r="C110">
        <v>468101</v>
      </c>
      <c r="D110">
        <v>4277</v>
      </c>
    </row>
    <row r="111" spans="2:4" x14ac:dyDescent="0.3">
      <c r="B111">
        <v>-1939.134</v>
      </c>
      <c r="C111">
        <v>178337</v>
      </c>
      <c r="D111">
        <v>1727</v>
      </c>
    </row>
    <row r="112" spans="2:4" x14ac:dyDescent="0.3">
      <c r="B112">
        <v>-1939.134</v>
      </c>
      <c r="C112">
        <v>613723</v>
      </c>
      <c r="D112">
        <v>1804</v>
      </c>
    </row>
    <row r="113" spans="2:4" x14ac:dyDescent="0.3">
      <c r="B113">
        <v>-1939.134</v>
      </c>
      <c r="C113">
        <v>806363</v>
      </c>
      <c r="D113">
        <v>2374</v>
      </c>
    </row>
    <row r="114" spans="2:4" x14ac:dyDescent="0.3">
      <c r="B114">
        <v>-1939.134</v>
      </c>
      <c r="C114">
        <v>629073</v>
      </c>
      <c r="D114">
        <v>9892</v>
      </c>
    </row>
    <row r="115" spans="2:4" x14ac:dyDescent="0.3">
      <c r="B115">
        <v>-1939.134</v>
      </c>
      <c r="C115">
        <v>661609</v>
      </c>
      <c r="D115">
        <v>8384</v>
      </c>
    </row>
    <row r="116" spans="2:4" x14ac:dyDescent="0.3">
      <c r="B116">
        <v>-1939.134</v>
      </c>
      <c r="C116">
        <v>467509</v>
      </c>
      <c r="D116">
        <v>3546</v>
      </c>
    </row>
    <row r="117" spans="2:4" x14ac:dyDescent="0.3">
      <c r="B117">
        <v>-1939.134</v>
      </c>
      <c r="C117">
        <v>142853</v>
      </c>
      <c r="D117">
        <v>3228</v>
      </c>
    </row>
    <row r="118" spans="2:4" x14ac:dyDescent="0.3">
      <c r="B118">
        <v>-1939.134</v>
      </c>
      <c r="C118">
        <v>225561</v>
      </c>
      <c r="D118">
        <v>3077</v>
      </c>
    </row>
    <row r="119" spans="2:4" x14ac:dyDescent="0.3">
      <c r="B119">
        <v>-1939.134</v>
      </c>
      <c r="C119">
        <v>831927</v>
      </c>
      <c r="D119">
        <v>9504</v>
      </c>
    </row>
    <row r="120" spans="2:4" x14ac:dyDescent="0.3">
      <c r="B120">
        <v>-1939.134</v>
      </c>
      <c r="C120">
        <v>46437</v>
      </c>
      <c r="D120">
        <v>153</v>
      </c>
    </row>
    <row r="121" spans="2:4" x14ac:dyDescent="0.3">
      <c r="B121">
        <v>-1939.134</v>
      </c>
      <c r="C121">
        <v>192191</v>
      </c>
      <c r="D121">
        <v>629</v>
      </c>
    </row>
    <row r="122" spans="2:4" x14ac:dyDescent="0.3">
      <c r="B122">
        <v>-1939.134</v>
      </c>
      <c r="C122">
        <v>47403</v>
      </c>
      <c r="D122">
        <v>8777</v>
      </c>
    </row>
    <row r="123" spans="2:4" x14ac:dyDescent="0.3">
      <c r="B123">
        <v>-1939.134</v>
      </c>
      <c r="C123">
        <v>465675</v>
      </c>
      <c r="D123">
        <v>8862</v>
      </c>
    </row>
    <row r="124" spans="2:4" x14ac:dyDescent="0.3">
      <c r="B124">
        <v>-1939.134</v>
      </c>
      <c r="C124">
        <v>499951</v>
      </c>
      <c r="D124">
        <v>3153</v>
      </c>
    </row>
    <row r="125" spans="2:4" x14ac:dyDescent="0.3">
      <c r="B125">
        <v>-1939.134</v>
      </c>
      <c r="C125">
        <v>302037</v>
      </c>
      <c r="D125">
        <v>3793</v>
      </c>
    </row>
    <row r="126" spans="2:4" x14ac:dyDescent="0.3">
      <c r="B126">
        <v>-1939.134</v>
      </c>
      <c r="C126">
        <v>570681</v>
      </c>
      <c r="D126">
        <v>777</v>
      </c>
    </row>
    <row r="127" spans="2:4" x14ac:dyDescent="0.3">
      <c r="B127">
        <v>-1939.134</v>
      </c>
      <c r="C127">
        <v>863691</v>
      </c>
      <c r="D127">
        <v>481</v>
      </c>
    </row>
    <row r="128" spans="2:4" x14ac:dyDescent="0.3">
      <c r="B128">
        <v>-1939.134</v>
      </c>
      <c r="C128">
        <v>948399</v>
      </c>
      <c r="D128">
        <v>4360</v>
      </c>
    </row>
    <row r="129" spans="2:4" x14ac:dyDescent="0.3">
      <c r="B129">
        <v>-1939.134</v>
      </c>
      <c r="C129">
        <v>274385</v>
      </c>
      <c r="D129">
        <v>3368</v>
      </c>
    </row>
    <row r="130" spans="2:4" x14ac:dyDescent="0.3">
      <c r="B130">
        <v>-1939.134</v>
      </c>
      <c r="C130">
        <v>328097</v>
      </c>
      <c r="D130">
        <v>4787</v>
      </c>
    </row>
    <row r="131" spans="2:4" x14ac:dyDescent="0.3">
      <c r="B131">
        <v>-1939.134</v>
      </c>
      <c r="C131">
        <v>172913</v>
      </c>
      <c r="D131">
        <v>557</v>
      </c>
    </row>
    <row r="132" spans="2:4" x14ac:dyDescent="0.3">
      <c r="B132">
        <v>-1939.134</v>
      </c>
      <c r="C132">
        <v>172913</v>
      </c>
      <c r="D132">
        <v>4984</v>
      </c>
    </row>
    <row r="133" spans="2:4" x14ac:dyDescent="0.3">
      <c r="B133">
        <v>-1939.134</v>
      </c>
      <c r="C133">
        <v>363979</v>
      </c>
      <c r="D133">
        <v>1594</v>
      </c>
    </row>
    <row r="134" spans="2:4" x14ac:dyDescent="0.3">
      <c r="B134">
        <v>-1939.134</v>
      </c>
      <c r="C134">
        <v>298275</v>
      </c>
      <c r="D134">
        <v>418</v>
      </c>
    </row>
    <row r="135" spans="2:4" x14ac:dyDescent="0.3">
      <c r="B135">
        <v>-1939.134</v>
      </c>
      <c r="C135">
        <v>910071</v>
      </c>
      <c r="D135">
        <v>1061</v>
      </c>
    </row>
    <row r="136" spans="2:4" x14ac:dyDescent="0.3">
      <c r="B136">
        <v>-1939.134</v>
      </c>
      <c r="C136">
        <v>33915</v>
      </c>
      <c r="D136">
        <v>3624</v>
      </c>
    </row>
    <row r="137" spans="2:4" x14ac:dyDescent="0.3">
      <c r="B137">
        <v>-1939.134</v>
      </c>
      <c r="C137">
        <v>184615</v>
      </c>
      <c r="D137">
        <v>6356</v>
      </c>
    </row>
    <row r="138" spans="2:4" x14ac:dyDescent="0.3">
      <c r="B138">
        <v>-1939.134</v>
      </c>
      <c r="C138">
        <v>178837</v>
      </c>
      <c r="D138">
        <v>6880</v>
      </c>
    </row>
    <row r="139" spans="2:4" x14ac:dyDescent="0.3">
      <c r="B139">
        <v>-1939.134</v>
      </c>
      <c r="C139">
        <v>715561</v>
      </c>
      <c r="D139">
        <v>125</v>
      </c>
    </row>
    <row r="140" spans="2:4" x14ac:dyDescent="0.3">
      <c r="B140">
        <v>-1939.134</v>
      </c>
      <c r="C140">
        <v>84013</v>
      </c>
      <c r="D140">
        <v>598</v>
      </c>
    </row>
    <row r="141" spans="2:4" x14ac:dyDescent="0.3">
      <c r="B141">
        <v>-1939.134</v>
      </c>
      <c r="C141">
        <v>667051</v>
      </c>
      <c r="D141">
        <v>5251</v>
      </c>
    </row>
    <row r="142" spans="2:4" x14ac:dyDescent="0.3">
      <c r="B142">
        <v>-1939.134</v>
      </c>
      <c r="C142">
        <v>508343</v>
      </c>
      <c r="D142">
        <v>6589</v>
      </c>
    </row>
    <row r="143" spans="2:4" x14ac:dyDescent="0.3">
      <c r="B143">
        <v>-1939.134</v>
      </c>
      <c r="C143">
        <v>630051</v>
      </c>
      <c r="D143">
        <v>4282</v>
      </c>
    </row>
    <row r="144" spans="2:4" x14ac:dyDescent="0.3">
      <c r="B144">
        <v>-1939.134</v>
      </c>
      <c r="C144">
        <v>910435</v>
      </c>
      <c r="D144">
        <v>5465</v>
      </c>
    </row>
    <row r="145" spans="2:4" x14ac:dyDescent="0.3">
      <c r="B145">
        <v>-1939.134</v>
      </c>
      <c r="C145">
        <v>367917</v>
      </c>
      <c r="D145">
        <v>8119</v>
      </c>
    </row>
    <row r="146" spans="2:4" x14ac:dyDescent="0.3">
      <c r="B146">
        <v>-1939.134</v>
      </c>
      <c r="C146">
        <v>940203</v>
      </c>
      <c r="D146">
        <v>4695</v>
      </c>
    </row>
    <row r="147" spans="2:4" x14ac:dyDescent="0.3">
      <c r="B147">
        <v>-1939.134</v>
      </c>
      <c r="C147">
        <v>91895</v>
      </c>
      <c r="D147">
        <v>5907</v>
      </c>
    </row>
    <row r="148" spans="2:4" x14ac:dyDescent="0.3">
      <c r="B148">
        <v>-1939.134</v>
      </c>
      <c r="C148">
        <v>29591</v>
      </c>
      <c r="D148">
        <v>633</v>
      </c>
    </row>
    <row r="149" spans="2:4" x14ac:dyDescent="0.3">
      <c r="B149">
        <v>-1939.134</v>
      </c>
      <c r="C149">
        <v>381863</v>
      </c>
      <c r="D149">
        <v>4537</v>
      </c>
    </row>
    <row r="150" spans="2:4" x14ac:dyDescent="0.3">
      <c r="B150">
        <v>-1939.134</v>
      </c>
      <c r="C150">
        <v>918343</v>
      </c>
      <c r="D150">
        <v>8302</v>
      </c>
    </row>
    <row r="151" spans="2:4" x14ac:dyDescent="0.3">
      <c r="B151">
        <v>-1939.134</v>
      </c>
      <c r="C151">
        <v>390177</v>
      </c>
      <c r="D151">
        <v>8546</v>
      </c>
    </row>
    <row r="152" spans="2:4" x14ac:dyDescent="0.3">
      <c r="B152">
        <v>-1939.134</v>
      </c>
      <c r="C152">
        <v>633171</v>
      </c>
      <c r="D152">
        <v>8113</v>
      </c>
    </row>
    <row r="153" spans="2:4" x14ac:dyDescent="0.3">
      <c r="B153">
        <v>-1939.134</v>
      </c>
      <c r="C153">
        <v>192071</v>
      </c>
      <c r="D153">
        <v>142</v>
      </c>
    </row>
    <row r="154" spans="2:4" x14ac:dyDescent="0.3">
      <c r="B154">
        <v>-1939.134</v>
      </c>
      <c r="C154">
        <v>62115</v>
      </c>
      <c r="D154">
        <v>4430</v>
      </c>
    </row>
    <row r="155" spans="2:4" x14ac:dyDescent="0.3">
      <c r="B155">
        <v>-1939.134</v>
      </c>
      <c r="C155">
        <v>583249</v>
      </c>
      <c r="D155">
        <v>9235</v>
      </c>
    </row>
    <row r="156" spans="2:4" x14ac:dyDescent="0.3">
      <c r="B156">
        <v>-1939.134</v>
      </c>
      <c r="C156">
        <v>525623</v>
      </c>
      <c r="D156">
        <v>8019</v>
      </c>
    </row>
    <row r="157" spans="2:4" x14ac:dyDescent="0.3">
      <c r="B157">
        <v>-1939.134</v>
      </c>
      <c r="C157">
        <v>615941</v>
      </c>
      <c r="D157">
        <v>4923</v>
      </c>
    </row>
    <row r="158" spans="2:4" x14ac:dyDescent="0.3">
      <c r="B158">
        <v>-1939.134</v>
      </c>
      <c r="C158">
        <v>759631</v>
      </c>
      <c r="D158">
        <v>5224</v>
      </c>
    </row>
    <row r="159" spans="2:4" x14ac:dyDescent="0.3">
      <c r="B159">
        <v>-1939.134</v>
      </c>
      <c r="C159">
        <v>535409</v>
      </c>
      <c r="D159">
        <v>6008</v>
      </c>
    </row>
    <row r="160" spans="2:4" x14ac:dyDescent="0.3">
      <c r="B160">
        <v>-1939.134</v>
      </c>
      <c r="C160">
        <v>235363</v>
      </c>
      <c r="D160">
        <v>9618</v>
      </c>
    </row>
    <row r="161" spans="2:4" x14ac:dyDescent="0.3">
      <c r="B161">
        <v>-1939.134</v>
      </c>
      <c r="C161">
        <v>321531</v>
      </c>
      <c r="D161">
        <v>7426</v>
      </c>
    </row>
    <row r="162" spans="2:4" x14ac:dyDescent="0.3">
      <c r="B162">
        <v>-1939.134</v>
      </c>
      <c r="C162">
        <v>231199</v>
      </c>
      <c r="D162">
        <v>1641</v>
      </c>
    </row>
    <row r="163" spans="2:4" x14ac:dyDescent="0.3">
      <c r="B163">
        <v>-1939.134</v>
      </c>
      <c r="C163">
        <v>851553</v>
      </c>
      <c r="D163">
        <v>3675</v>
      </c>
    </row>
    <row r="164" spans="2:4" x14ac:dyDescent="0.3">
      <c r="B164">
        <v>-1939.134</v>
      </c>
      <c r="C164">
        <v>622639</v>
      </c>
      <c r="D164">
        <v>6259</v>
      </c>
    </row>
    <row r="165" spans="2:4" x14ac:dyDescent="0.3">
      <c r="B165">
        <v>-1939.134</v>
      </c>
      <c r="C165">
        <v>938019</v>
      </c>
      <c r="D165">
        <v>5562</v>
      </c>
    </row>
    <row r="166" spans="2:4" x14ac:dyDescent="0.3">
      <c r="B166">
        <v>-1939.134</v>
      </c>
      <c r="C166">
        <v>324517</v>
      </c>
      <c r="D166">
        <v>1297</v>
      </c>
    </row>
    <row r="167" spans="2:4" x14ac:dyDescent="0.3">
      <c r="B167">
        <v>-1939.134</v>
      </c>
      <c r="C167">
        <v>160779</v>
      </c>
      <c r="D167">
        <v>2668</v>
      </c>
    </row>
    <row r="168" spans="2:4" x14ac:dyDescent="0.3">
      <c r="B168">
        <v>-1939.134</v>
      </c>
      <c r="C168">
        <v>867719</v>
      </c>
      <c r="D168">
        <v>7078</v>
      </c>
    </row>
    <row r="169" spans="2:4" x14ac:dyDescent="0.3">
      <c r="B169">
        <v>-1939.134</v>
      </c>
      <c r="C169">
        <v>987445</v>
      </c>
      <c r="D169">
        <v>7475</v>
      </c>
    </row>
    <row r="170" spans="2:4" x14ac:dyDescent="0.3">
      <c r="B170">
        <v>-1939.134</v>
      </c>
      <c r="C170">
        <v>120343</v>
      </c>
      <c r="D170">
        <v>9270</v>
      </c>
    </row>
    <row r="171" spans="2:4" x14ac:dyDescent="0.3">
      <c r="B171">
        <v>-1939.134</v>
      </c>
      <c r="C171">
        <v>128945</v>
      </c>
      <c r="D171">
        <v>8402</v>
      </c>
    </row>
    <row r="172" spans="2:4" x14ac:dyDescent="0.3">
      <c r="B172">
        <v>-1939.134</v>
      </c>
      <c r="C172">
        <v>993219</v>
      </c>
      <c r="D172">
        <v>7622</v>
      </c>
    </row>
    <row r="173" spans="2:4" x14ac:dyDescent="0.3">
      <c r="B173">
        <v>-1939.134</v>
      </c>
      <c r="C173">
        <v>211609</v>
      </c>
      <c r="D173">
        <v>7246</v>
      </c>
    </row>
    <row r="174" spans="2:4" x14ac:dyDescent="0.3">
      <c r="B174">
        <v>-1939.134</v>
      </c>
      <c r="C174">
        <v>547069</v>
      </c>
      <c r="D174">
        <v>5398</v>
      </c>
    </row>
    <row r="175" spans="2:4" x14ac:dyDescent="0.3">
      <c r="B175">
        <v>-1939.134</v>
      </c>
      <c r="C175">
        <v>354195</v>
      </c>
      <c r="D175">
        <v>4031</v>
      </c>
    </row>
    <row r="176" spans="2:4" x14ac:dyDescent="0.3">
      <c r="B176">
        <v>-1939.134</v>
      </c>
      <c r="C176">
        <v>96091</v>
      </c>
      <c r="D176">
        <v>4045</v>
      </c>
    </row>
    <row r="177" spans="2:4" x14ac:dyDescent="0.3">
      <c r="B177">
        <v>-1939.134</v>
      </c>
      <c r="C177">
        <v>715255</v>
      </c>
      <c r="D177">
        <v>523</v>
      </c>
    </row>
    <row r="178" spans="2:4" x14ac:dyDescent="0.3">
      <c r="B178">
        <v>-1939.134</v>
      </c>
      <c r="C178">
        <v>60237</v>
      </c>
      <c r="D178">
        <v>9951</v>
      </c>
    </row>
    <row r="179" spans="2:4" x14ac:dyDescent="0.3">
      <c r="B179">
        <v>-1939.134</v>
      </c>
      <c r="C179">
        <v>38203</v>
      </c>
      <c r="D179">
        <v>7598</v>
      </c>
    </row>
    <row r="180" spans="2:4" x14ac:dyDescent="0.3">
      <c r="B180">
        <v>-1939.134</v>
      </c>
      <c r="C180">
        <v>45111</v>
      </c>
      <c r="D180">
        <v>8875</v>
      </c>
    </row>
    <row r="181" spans="2:4" x14ac:dyDescent="0.3">
      <c r="B181">
        <v>-1939.134</v>
      </c>
      <c r="C181">
        <v>705607</v>
      </c>
      <c r="D181">
        <v>5558</v>
      </c>
    </row>
    <row r="182" spans="2:4" x14ac:dyDescent="0.3">
      <c r="B182">
        <v>-1939.134</v>
      </c>
      <c r="C182">
        <v>711843</v>
      </c>
      <c r="D182">
        <v>9280</v>
      </c>
    </row>
    <row r="183" spans="2:4" x14ac:dyDescent="0.3">
      <c r="B183">
        <v>-1939.134</v>
      </c>
      <c r="C183">
        <v>227125</v>
      </c>
      <c r="D183">
        <v>6867</v>
      </c>
    </row>
    <row r="184" spans="2:4" x14ac:dyDescent="0.3">
      <c r="B184">
        <v>-1939.134</v>
      </c>
      <c r="C184">
        <v>28919</v>
      </c>
      <c r="D184">
        <v>7249</v>
      </c>
    </row>
    <row r="185" spans="2:4" x14ac:dyDescent="0.3">
      <c r="B185">
        <v>-1939.134</v>
      </c>
      <c r="C185">
        <v>634313</v>
      </c>
      <c r="D185">
        <v>5295</v>
      </c>
    </row>
    <row r="186" spans="2:4" x14ac:dyDescent="0.3">
      <c r="B186">
        <v>-1939.134</v>
      </c>
      <c r="C186">
        <v>246157</v>
      </c>
      <c r="D186">
        <v>7443</v>
      </c>
    </row>
    <row r="187" spans="2:4" x14ac:dyDescent="0.3">
      <c r="B187">
        <v>-1939.134</v>
      </c>
      <c r="C187">
        <v>216565</v>
      </c>
      <c r="D187">
        <v>474</v>
      </c>
    </row>
    <row r="188" spans="2:4" x14ac:dyDescent="0.3">
      <c r="B188">
        <v>-1939.134</v>
      </c>
      <c r="C188">
        <v>531149</v>
      </c>
      <c r="D188">
        <v>7244</v>
      </c>
    </row>
    <row r="189" spans="2:4" x14ac:dyDescent="0.3">
      <c r="B189">
        <v>-1939.134</v>
      </c>
      <c r="C189">
        <v>806943</v>
      </c>
      <c r="D189">
        <v>5959</v>
      </c>
    </row>
    <row r="190" spans="2:4" x14ac:dyDescent="0.3">
      <c r="B190">
        <v>-1939.134</v>
      </c>
      <c r="C190">
        <v>289617</v>
      </c>
      <c r="D190">
        <v>5918</v>
      </c>
    </row>
    <row r="191" spans="2:4" x14ac:dyDescent="0.3">
      <c r="B191">
        <v>-1939.134</v>
      </c>
      <c r="C191">
        <v>101983</v>
      </c>
      <c r="D191">
        <v>9261</v>
      </c>
    </row>
    <row r="192" spans="2:4" x14ac:dyDescent="0.3">
      <c r="B192">
        <v>-1939.134</v>
      </c>
      <c r="C192">
        <v>941043</v>
      </c>
      <c r="D192">
        <v>3148</v>
      </c>
    </row>
    <row r="193" spans="2:4" x14ac:dyDescent="0.3">
      <c r="B193">
        <v>-1939.134</v>
      </c>
      <c r="C193">
        <v>191267</v>
      </c>
      <c r="D193">
        <v>1599</v>
      </c>
    </row>
    <row r="194" spans="2:4" x14ac:dyDescent="0.3">
      <c r="B194">
        <v>-1939.134</v>
      </c>
      <c r="C194">
        <v>291035</v>
      </c>
      <c r="D194">
        <v>3696</v>
      </c>
    </row>
    <row r="195" spans="2:4" x14ac:dyDescent="0.3">
      <c r="B195">
        <v>-1939.134</v>
      </c>
      <c r="C195">
        <v>354559</v>
      </c>
      <c r="D195">
        <v>73</v>
      </c>
    </row>
    <row r="196" spans="2:4" x14ac:dyDescent="0.3">
      <c r="B196">
        <v>-1939.134</v>
      </c>
      <c r="C196">
        <v>403577</v>
      </c>
      <c r="D196">
        <v>7412</v>
      </c>
    </row>
    <row r="197" spans="2:4" x14ac:dyDescent="0.3">
      <c r="B197">
        <v>-1939.134</v>
      </c>
      <c r="C197">
        <v>35333</v>
      </c>
      <c r="D197">
        <v>4266</v>
      </c>
    </row>
    <row r="198" spans="2:4" x14ac:dyDescent="0.3">
      <c r="B198">
        <v>-1939.134</v>
      </c>
      <c r="C198">
        <v>459547</v>
      </c>
      <c r="D198">
        <v>2467</v>
      </c>
    </row>
    <row r="199" spans="2:4" x14ac:dyDescent="0.3">
      <c r="B199">
        <v>-1939.134</v>
      </c>
      <c r="C199">
        <v>715925</v>
      </c>
      <c r="D199">
        <v>6780</v>
      </c>
    </row>
    <row r="200" spans="2:4" x14ac:dyDescent="0.3">
      <c r="B200">
        <v>-1939.134</v>
      </c>
      <c r="C200">
        <v>279795</v>
      </c>
      <c r="D200">
        <v>6206</v>
      </c>
    </row>
    <row r="201" spans="2:4" x14ac:dyDescent="0.3">
      <c r="B201">
        <v>-1939.134</v>
      </c>
      <c r="C201">
        <v>326091</v>
      </c>
      <c r="D201">
        <v>759</v>
      </c>
    </row>
    <row r="202" spans="2:4" x14ac:dyDescent="0.3">
      <c r="B202">
        <v>-1939.134</v>
      </c>
      <c r="C202">
        <v>497183</v>
      </c>
      <c r="D202">
        <v>8936</v>
      </c>
    </row>
    <row r="203" spans="2:4" x14ac:dyDescent="0.3">
      <c r="B203">
        <v>-1939.134</v>
      </c>
      <c r="C203">
        <v>626789</v>
      </c>
      <c r="D203">
        <v>1304</v>
      </c>
    </row>
    <row r="204" spans="2:4" x14ac:dyDescent="0.3">
      <c r="B204">
        <v>-1939.134</v>
      </c>
      <c r="C204">
        <v>684857</v>
      </c>
      <c r="D204">
        <v>4620</v>
      </c>
    </row>
    <row r="205" spans="2:4" x14ac:dyDescent="0.3">
      <c r="B205">
        <v>-1939.134</v>
      </c>
      <c r="C205">
        <v>930501</v>
      </c>
      <c r="D205">
        <v>1819</v>
      </c>
    </row>
    <row r="206" spans="2:4" x14ac:dyDescent="0.3">
      <c r="B206">
        <v>-1939.134</v>
      </c>
      <c r="C206">
        <v>375863</v>
      </c>
      <c r="D206">
        <v>6801</v>
      </c>
    </row>
    <row r="207" spans="2:4" x14ac:dyDescent="0.3">
      <c r="B207">
        <v>-1939.134</v>
      </c>
      <c r="C207">
        <v>848505</v>
      </c>
      <c r="D207">
        <v>2799</v>
      </c>
    </row>
    <row r="208" spans="2:4" x14ac:dyDescent="0.3">
      <c r="B208">
        <v>-1939.134</v>
      </c>
      <c r="C208">
        <v>846789</v>
      </c>
      <c r="D208">
        <v>7904</v>
      </c>
    </row>
    <row r="209" spans="2:4" x14ac:dyDescent="0.3">
      <c r="B209">
        <v>-1939.134</v>
      </c>
      <c r="C209">
        <v>302275</v>
      </c>
      <c r="D209">
        <v>5921</v>
      </c>
    </row>
    <row r="210" spans="2:4" x14ac:dyDescent="0.3">
      <c r="B210">
        <v>-1939.134</v>
      </c>
      <c r="C210">
        <v>140511</v>
      </c>
      <c r="D210">
        <v>4248</v>
      </c>
    </row>
    <row r="211" spans="2:4" x14ac:dyDescent="0.3">
      <c r="B211">
        <v>-1939.134</v>
      </c>
      <c r="C211">
        <v>447879</v>
      </c>
      <c r="D211">
        <v>9217</v>
      </c>
    </row>
    <row r="212" spans="2:4" x14ac:dyDescent="0.3">
      <c r="B212">
        <v>-1939.134</v>
      </c>
      <c r="C212">
        <v>709199</v>
      </c>
      <c r="D212">
        <v>4492</v>
      </c>
    </row>
    <row r="213" spans="2:4" x14ac:dyDescent="0.3">
      <c r="B213">
        <v>-1939.134</v>
      </c>
      <c r="C213">
        <v>660433</v>
      </c>
      <c r="D213">
        <v>8132</v>
      </c>
    </row>
    <row r="214" spans="2:4" x14ac:dyDescent="0.3">
      <c r="B214">
        <v>-1939.134</v>
      </c>
      <c r="C214">
        <v>362343</v>
      </c>
      <c r="D214">
        <v>7580</v>
      </c>
    </row>
    <row r="215" spans="2:4" x14ac:dyDescent="0.3">
      <c r="B215">
        <v>-1939.134</v>
      </c>
      <c r="C215">
        <v>373501</v>
      </c>
      <c r="D215">
        <v>7734</v>
      </c>
    </row>
    <row r="216" spans="2:4" x14ac:dyDescent="0.3">
      <c r="B216">
        <v>-1939.134</v>
      </c>
      <c r="C216">
        <v>765767</v>
      </c>
      <c r="D216">
        <v>8529</v>
      </c>
    </row>
    <row r="217" spans="2:4" x14ac:dyDescent="0.3">
      <c r="B217">
        <v>-1939.134</v>
      </c>
      <c r="C217">
        <v>141375</v>
      </c>
      <c r="D217">
        <v>5331</v>
      </c>
    </row>
    <row r="218" spans="2:4" x14ac:dyDescent="0.3">
      <c r="B218">
        <v>-1939.134</v>
      </c>
      <c r="C218">
        <v>111425</v>
      </c>
      <c r="D218">
        <v>7467</v>
      </c>
    </row>
    <row r="219" spans="2:4" x14ac:dyDescent="0.3">
      <c r="B219">
        <v>-1939.134</v>
      </c>
      <c r="C219">
        <v>21303</v>
      </c>
      <c r="D219">
        <v>8069</v>
      </c>
    </row>
    <row r="220" spans="2:4" x14ac:dyDescent="0.3">
      <c r="B220">
        <v>-1939.134</v>
      </c>
      <c r="C220">
        <v>573251</v>
      </c>
      <c r="D220">
        <v>8192</v>
      </c>
    </row>
    <row r="221" spans="2:4" x14ac:dyDescent="0.3">
      <c r="B221">
        <v>-1939.134</v>
      </c>
      <c r="C221">
        <v>41447</v>
      </c>
      <c r="D221">
        <v>3665</v>
      </c>
    </row>
    <row r="222" spans="2:4" x14ac:dyDescent="0.3">
      <c r="B222">
        <v>-1939.134</v>
      </c>
      <c r="C222">
        <v>862495</v>
      </c>
      <c r="D222">
        <v>3657</v>
      </c>
    </row>
    <row r="223" spans="2:4" x14ac:dyDescent="0.3">
      <c r="B223">
        <v>-1939.134</v>
      </c>
      <c r="C223">
        <v>752503</v>
      </c>
      <c r="D223">
        <v>5639</v>
      </c>
    </row>
    <row r="224" spans="2:4" x14ac:dyDescent="0.3">
      <c r="B224">
        <v>-1939.134</v>
      </c>
      <c r="C224">
        <v>646865</v>
      </c>
      <c r="D224">
        <v>2303</v>
      </c>
    </row>
    <row r="225" spans="2:4" x14ac:dyDescent="0.3">
      <c r="B225">
        <v>-1939.134</v>
      </c>
      <c r="C225">
        <v>580539</v>
      </c>
      <c r="D225">
        <v>786</v>
      </c>
    </row>
    <row r="226" spans="2:4" x14ac:dyDescent="0.3">
      <c r="B226">
        <v>-1939.134</v>
      </c>
      <c r="C226">
        <v>370231</v>
      </c>
      <c r="D226">
        <v>5718</v>
      </c>
    </row>
    <row r="227" spans="2:4" x14ac:dyDescent="0.3">
      <c r="B227">
        <v>-1939.134</v>
      </c>
      <c r="C227">
        <v>159611</v>
      </c>
      <c r="D227">
        <v>4548</v>
      </c>
    </row>
    <row r="228" spans="2:4" x14ac:dyDescent="0.3">
      <c r="B228">
        <v>-1939.134</v>
      </c>
      <c r="C228">
        <v>115831</v>
      </c>
      <c r="D228">
        <v>3223</v>
      </c>
    </row>
    <row r="229" spans="2:4" x14ac:dyDescent="0.3">
      <c r="B229">
        <v>-1939.134</v>
      </c>
      <c r="C229">
        <v>799949</v>
      </c>
      <c r="D229">
        <v>8861</v>
      </c>
    </row>
    <row r="230" spans="2:4" x14ac:dyDescent="0.3">
      <c r="B230">
        <v>-1939.134</v>
      </c>
      <c r="C230">
        <v>412509</v>
      </c>
      <c r="D230">
        <v>5803</v>
      </c>
    </row>
    <row r="231" spans="2:4" x14ac:dyDescent="0.3">
      <c r="B231">
        <v>-1939.134</v>
      </c>
      <c r="C231">
        <v>109893</v>
      </c>
      <c r="D231">
        <v>4391</v>
      </c>
    </row>
    <row r="232" spans="2:4" x14ac:dyDescent="0.3">
      <c r="B232">
        <v>-1939.134</v>
      </c>
      <c r="C232">
        <v>480649</v>
      </c>
      <c r="D232">
        <v>1900</v>
      </c>
    </row>
    <row r="233" spans="2:4" x14ac:dyDescent="0.3">
      <c r="B233">
        <v>-1939.134</v>
      </c>
      <c r="C233">
        <v>402853</v>
      </c>
      <c r="D233">
        <v>9770</v>
      </c>
    </row>
    <row r="234" spans="2:4" x14ac:dyDescent="0.3">
      <c r="B234">
        <v>-1939.134</v>
      </c>
      <c r="C234">
        <v>842595</v>
      </c>
      <c r="D234">
        <v>3834</v>
      </c>
    </row>
    <row r="235" spans="2:4" x14ac:dyDescent="0.3">
      <c r="B235">
        <v>-1939.134</v>
      </c>
      <c r="C235">
        <v>904175</v>
      </c>
      <c r="D235">
        <v>9094</v>
      </c>
    </row>
    <row r="236" spans="2:4" x14ac:dyDescent="0.3">
      <c r="B236">
        <v>-1939.134</v>
      </c>
      <c r="C236">
        <v>340581</v>
      </c>
      <c r="D236">
        <v>5978</v>
      </c>
    </row>
    <row r="237" spans="2:4" x14ac:dyDescent="0.3">
      <c r="B237">
        <v>-1939.134</v>
      </c>
      <c r="C237">
        <v>105391</v>
      </c>
      <c r="D237">
        <v>4850</v>
      </c>
    </row>
    <row r="238" spans="2:4" x14ac:dyDescent="0.3">
      <c r="B238">
        <v>-1939.134</v>
      </c>
      <c r="C238">
        <v>530309</v>
      </c>
      <c r="D238">
        <v>6393</v>
      </c>
    </row>
    <row r="239" spans="2:4" x14ac:dyDescent="0.3">
      <c r="B239">
        <v>-1939.134</v>
      </c>
      <c r="C239">
        <v>502167</v>
      </c>
      <c r="D239">
        <v>6761</v>
      </c>
    </row>
    <row r="240" spans="2:4" x14ac:dyDescent="0.3">
      <c r="B240">
        <v>-1939.134</v>
      </c>
      <c r="C240">
        <v>417035</v>
      </c>
      <c r="D240">
        <v>149</v>
      </c>
    </row>
    <row r="241" spans="2:4" x14ac:dyDescent="0.3">
      <c r="B241">
        <v>-1939.134</v>
      </c>
      <c r="C241">
        <v>123985</v>
      </c>
      <c r="D241">
        <v>248</v>
      </c>
    </row>
    <row r="242" spans="2:4" x14ac:dyDescent="0.3">
      <c r="B242">
        <v>-1939.134</v>
      </c>
      <c r="C242">
        <v>261759</v>
      </c>
      <c r="D242">
        <v>1972</v>
      </c>
    </row>
    <row r="243" spans="2:4" x14ac:dyDescent="0.3">
      <c r="B243">
        <v>-1939.134</v>
      </c>
      <c r="C243">
        <v>650387</v>
      </c>
      <c r="D243">
        <v>2345</v>
      </c>
    </row>
    <row r="244" spans="2:4" x14ac:dyDescent="0.3">
      <c r="B244">
        <v>-1939.134</v>
      </c>
      <c r="C244">
        <v>732789</v>
      </c>
      <c r="D244">
        <v>9969</v>
      </c>
    </row>
    <row r="245" spans="2:4" x14ac:dyDescent="0.3">
      <c r="B245">
        <v>-1939.134</v>
      </c>
      <c r="C245">
        <v>446971</v>
      </c>
      <c r="D245">
        <v>7455</v>
      </c>
    </row>
    <row r="246" spans="2:4" x14ac:dyDescent="0.3">
      <c r="B246">
        <v>-1939.134</v>
      </c>
      <c r="C246">
        <v>534483</v>
      </c>
      <c r="D246">
        <v>290</v>
      </c>
    </row>
    <row r="247" spans="2:4" x14ac:dyDescent="0.3">
      <c r="B247">
        <v>-1939.134</v>
      </c>
      <c r="C247">
        <v>924277</v>
      </c>
      <c r="D247">
        <v>8408</v>
      </c>
    </row>
    <row r="248" spans="2:4" x14ac:dyDescent="0.3">
      <c r="B248">
        <v>-1939.134</v>
      </c>
      <c r="C248">
        <v>274155</v>
      </c>
      <c r="D248">
        <v>5789</v>
      </c>
    </row>
    <row r="249" spans="2:4" x14ac:dyDescent="0.3">
      <c r="B249">
        <v>-1939.134</v>
      </c>
      <c r="C249">
        <v>264521</v>
      </c>
      <c r="D249">
        <v>929</v>
      </c>
    </row>
    <row r="250" spans="2:4" x14ac:dyDescent="0.3">
      <c r="B250">
        <v>-1939.134</v>
      </c>
      <c r="C250">
        <v>2463</v>
      </c>
      <c r="D250">
        <v>7997</v>
      </c>
    </row>
    <row r="251" spans="2:4" x14ac:dyDescent="0.3">
      <c r="B251">
        <v>-1939.134</v>
      </c>
      <c r="C251">
        <v>497499</v>
      </c>
      <c r="D251">
        <v>4279</v>
      </c>
    </row>
    <row r="252" spans="2:4" x14ac:dyDescent="0.3">
      <c r="B252">
        <v>-1939.134</v>
      </c>
      <c r="C252">
        <v>697447</v>
      </c>
      <c r="D252">
        <v>6174</v>
      </c>
    </row>
    <row r="253" spans="2:4" x14ac:dyDescent="0.3">
      <c r="B253">
        <v>-1939.134</v>
      </c>
      <c r="C253">
        <v>768629</v>
      </c>
      <c r="D253">
        <v>3984</v>
      </c>
    </row>
    <row r="254" spans="2:4" x14ac:dyDescent="0.3">
      <c r="B254">
        <v>-1939.134</v>
      </c>
      <c r="C254">
        <v>325347</v>
      </c>
      <c r="D254">
        <v>5852</v>
      </c>
    </row>
    <row r="255" spans="2:4" x14ac:dyDescent="0.3">
      <c r="B255">
        <v>-1939.134</v>
      </c>
      <c r="C255">
        <v>657445</v>
      </c>
      <c r="D255">
        <v>9314</v>
      </c>
    </row>
    <row r="256" spans="2:4" x14ac:dyDescent="0.3">
      <c r="B256">
        <v>-1939.134</v>
      </c>
      <c r="C256">
        <v>878259</v>
      </c>
      <c r="D256">
        <v>4930</v>
      </c>
    </row>
    <row r="257" spans="2:4" x14ac:dyDescent="0.3">
      <c r="B257">
        <v>-1939.134</v>
      </c>
      <c r="C257">
        <v>944825</v>
      </c>
      <c r="D257">
        <v>6991</v>
      </c>
    </row>
    <row r="258" spans="2:4" x14ac:dyDescent="0.3">
      <c r="B258">
        <v>-1939.134</v>
      </c>
      <c r="C258">
        <v>881429</v>
      </c>
      <c r="D258">
        <v>7336</v>
      </c>
    </row>
    <row r="259" spans="2:4" x14ac:dyDescent="0.3">
      <c r="B259">
        <v>-1939.134</v>
      </c>
      <c r="C259">
        <v>137877</v>
      </c>
      <c r="D259">
        <v>1679</v>
      </c>
    </row>
    <row r="260" spans="2:4" x14ac:dyDescent="0.3">
      <c r="B260">
        <v>-1939.134</v>
      </c>
      <c r="C260">
        <v>912113</v>
      </c>
      <c r="D260">
        <v>8500</v>
      </c>
    </row>
    <row r="261" spans="2:4" x14ac:dyDescent="0.3">
      <c r="B261">
        <v>-1939.134</v>
      </c>
      <c r="C261">
        <v>419525</v>
      </c>
      <c r="D261">
        <v>8775</v>
      </c>
    </row>
    <row r="262" spans="2:4" x14ac:dyDescent="0.3">
      <c r="B262">
        <v>-1939.134</v>
      </c>
      <c r="C262">
        <v>825945</v>
      </c>
      <c r="D262">
        <v>7718</v>
      </c>
    </row>
    <row r="263" spans="2:4" x14ac:dyDescent="0.3">
      <c r="B263">
        <v>-1939.134</v>
      </c>
      <c r="C263">
        <v>224513</v>
      </c>
      <c r="D263">
        <v>6973</v>
      </c>
    </row>
    <row r="264" spans="2:4" x14ac:dyDescent="0.3">
      <c r="B264">
        <v>-1939.134</v>
      </c>
      <c r="C264">
        <v>996503</v>
      </c>
      <c r="D264">
        <v>7663</v>
      </c>
    </row>
    <row r="265" spans="2:4" x14ac:dyDescent="0.3">
      <c r="B265">
        <v>-1939.134</v>
      </c>
      <c r="C265">
        <v>510983</v>
      </c>
      <c r="D265">
        <v>7252</v>
      </c>
    </row>
    <row r="266" spans="2:4" x14ac:dyDescent="0.3">
      <c r="B266">
        <v>-1939.134</v>
      </c>
      <c r="C266">
        <v>262049</v>
      </c>
      <c r="D266">
        <v>4729</v>
      </c>
    </row>
    <row r="267" spans="2:4" x14ac:dyDescent="0.3">
      <c r="B267">
        <v>-1939.134</v>
      </c>
      <c r="C267">
        <v>18703</v>
      </c>
      <c r="D267">
        <v>5460</v>
      </c>
    </row>
    <row r="268" spans="2:4" x14ac:dyDescent="0.3">
      <c r="B268">
        <v>-1939.134</v>
      </c>
      <c r="C268">
        <v>672643</v>
      </c>
      <c r="D268">
        <v>1085</v>
      </c>
    </row>
    <row r="269" spans="2:4" x14ac:dyDescent="0.3">
      <c r="B269">
        <v>-1939.134</v>
      </c>
      <c r="C269">
        <v>504509</v>
      </c>
      <c r="D269">
        <v>5610</v>
      </c>
    </row>
    <row r="270" spans="2:4" x14ac:dyDescent="0.3">
      <c r="B270">
        <v>-1939.134</v>
      </c>
      <c r="C270">
        <v>337381</v>
      </c>
      <c r="D270">
        <v>1397</v>
      </c>
    </row>
    <row r="271" spans="2:4" x14ac:dyDescent="0.3">
      <c r="B271">
        <v>-1939.134</v>
      </c>
      <c r="C271">
        <v>117587</v>
      </c>
      <c r="D271">
        <v>572</v>
      </c>
    </row>
    <row r="272" spans="2:4" x14ac:dyDescent="0.3">
      <c r="B272">
        <v>-1939.134</v>
      </c>
      <c r="C272">
        <v>335553</v>
      </c>
      <c r="D272">
        <v>8403</v>
      </c>
    </row>
    <row r="273" spans="2:4" x14ac:dyDescent="0.3">
      <c r="B273">
        <v>-1939.134</v>
      </c>
      <c r="C273">
        <v>401701</v>
      </c>
      <c r="D273">
        <v>1080</v>
      </c>
    </row>
    <row r="274" spans="2:4" x14ac:dyDescent="0.3">
      <c r="B274">
        <v>-1939.134</v>
      </c>
      <c r="C274">
        <v>548245</v>
      </c>
      <c r="D274">
        <v>818</v>
      </c>
    </row>
    <row r="275" spans="2:4" x14ac:dyDescent="0.3">
      <c r="B275">
        <v>-1939.134</v>
      </c>
      <c r="C275">
        <v>28187</v>
      </c>
      <c r="D275">
        <v>8601</v>
      </c>
    </row>
    <row r="276" spans="2:4" x14ac:dyDescent="0.3">
      <c r="B276">
        <v>-1939.134</v>
      </c>
      <c r="C276">
        <v>765589</v>
      </c>
      <c r="D276">
        <v>1140</v>
      </c>
    </row>
    <row r="277" spans="2:4" x14ac:dyDescent="0.3">
      <c r="B277">
        <v>-1939.134</v>
      </c>
      <c r="C277">
        <v>386907</v>
      </c>
      <c r="D277">
        <v>8976</v>
      </c>
    </row>
    <row r="278" spans="2:4" x14ac:dyDescent="0.3">
      <c r="B278">
        <v>-1939.134</v>
      </c>
      <c r="C278">
        <v>273669</v>
      </c>
      <c r="D278">
        <v>1118</v>
      </c>
    </row>
    <row r="279" spans="2:4" x14ac:dyDescent="0.3">
      <c r="B279">
        <v>-1939.134</v>
      </c>
      <c r="C279">
        <v>71909</v>
      </c>
      <c r="D279">
        <v>3483</v>
      </c>
    </row>
    <row r="280" spans="2:4" x14ac:dyDescent="0.3">
      <c r="B280">
        <v>-1939.134</v>
      </c>
      <c r="C280">
        <v>110361</v>
      </c>
      <c r="D280">
        <v>6835</v>
      </c>
    </row>
    <row r="281" spans="2:4" x14ac:dyDescent="0.3">
      <c r="B281">
        <v>-1939.134</v>
      </c>
      <c r="C281">
        <v>278285</v>
      </c>
      <c r="D281">
        <v>7043</v>
      </c>
    </row>
    <row r="282" spans="2:4" x14ac:dyDescent="0.3">
      <c r="B282">
        <v>-1939.134</v>
      </c>
      <c r="C282">
        <v>232547</v>
      </c>
      <c r="D282">
        <v>7626</v>
      </c>
    </row>
    <row r="283" spans="2:4" x14ac:dyDescent="0.3">
      <c r="B283">
        <v>-1939.134</v>
      </c>
      <c r="C283">
        <v>795343</v>
      </c>
      <c r="D283">
        <v>5737</v>
      </c>
    </row>
    <row r="284" spans="2:4" x14ac:dyDescent="0.3">
      <c r="B284">
        <v>-1939.134</v>
      </c>
      <c r="C284">
        <v>927965</v>
      </c>
      <c r="D284">
        <v>4238</v>
      </c>
    </row>
    <row r="285" spans="2:4" x14ac:dyDescent="0.3">
      <c r="B285">
        <v>-1939.134</v>
      </c>
      <c r="C285">
        <v>809581</v>
      </c>
      <c r="D285">
        <v>5599</v>
      </c>
    </row>
    <row r="286" spans="2:4" x14ac:dyDescent="0.3">
      <c r="B286">
        <v>-1939.134</v>
      </c>
      <c r="C286">
        <v>415931</v>
      </c>
      <c r="D286">
        <v>10</v>
      </c>
    </row>
    <row r="287" spans="2:4" x14ac:dyDescent="0.3">
      <c r="B287">
        <v>-1939.134</v>
      </c>
      <c r="C287">
        <v>115933</v>
      </c>
      <c r="D287">
        <v>4274</v>
      </c>
    </row>
    <row r="288" spans="2:4" x14ac:dyDescent="0.3">
      <c r="B288">
        <v>-1939.134</v>
      </c>
      <c r="C288">
        <v>348753</v>
      </c>
      <c r="D288">
        <v>4796</v>
      </c>
    </row>
    <row r="289" spans="2:4" x14ac:dyDescent="0.3">
      <c r="B289">
        <v>-1939.134</v>
      </c>
      <c r="C289">
        <v>443741</v>
      </c>
      <c r="D289">
        <v>1236</v>
      </c>
    </row>
    <row r="290" spans="2:4" x14ac:dyDescent="0.3">
      <c r="B290">
        <v>-1939.134</v>
      </c>
      <c r="C290">
        <v>295213</v>
      </c>
      <c r="D290">
        <v>9865</v>
      </c>
    </row>
    <row r="291" spans="2:4" x14ac:dyDescent="0.3">
      <c r="B291">
        <v>-1939.134</v>
      </c>
      <c r="C291">
        <v>553303</v>
      </c>
      <c r="D291">
        <v>9513</v>
      </c>
    </row>
    <row r="292" spans="2:4" x14ac:dyDescent="0.3">
      <c r="B292">
        <v>-1939.134</v>
      </c>
      <c r="C292">
        <v>540789</v>
      </c>
      <c r="D292">
        <v>6960</v>
      </c>
    </row>
    <row r="293" spans="2:4" x14ac:dyDescent="0.3">
      <c r="B293">
        <v>-1939.134</v>
      </c>
      <c r="C293">
        <v>77615</v>
      </c>
      <c r="D293">
        <v>8027</v>
      </c>
    </row>
    <row r="294" spans="2:4" x14ac:dyDescent="0.3">
      <c r="B294">
        <v>-1939.134</v>
      </c>
      <c r="C294">
        <v>294593</v>
      </c>
      <c r="D294">
        <v>7561</v>
      </c>
    </row>
    <row r="295" spans="2:4" x14ac:dyDescent="0.3">
      <c r="B295">
        <v>-1939.134</v>
      </c>
      <c r="C295">
        <v>249323</v>
      </c>
      <c r="D295">
        <v>3587</v>
      </c>
    </row>
    <row r="296" spans="2:4" x14ac:dyDescent="0.3">
      <c r="B296">
        <v>-1939.134</v>
      </c>
      <c r="C296">
        <v>228459</v>
      </c>
      <c r="D296">
        <v>947</v>
      </c>
    </row>
    <row r="297" spans="2:4" x14ac:dyDescent="0.3">
      <c r="B297">
        <v>-1939.134</v>
      </c>
      <c r="C297">
        <v>455429</v>
      </c>
      <c r="D297">
        <v>3144</v>
      </c>
    </row>
    <row r="298" spans="2:4" x14ac:dyDescent="0.3">
      <c r="B298">
        <v>-1939.134</v>
      </c>
      <c r="C298">
        <v>199595</v>
      </c>
      <c r="D298">
        <v>8687</v>
      </c>
    </row>
    <row r="299" spans="2:4" x14ac:dyDescent="0.3">
      <c r="B299">
        <v>-1939.134</v>
      </c>
      <c r="C299">
        <v>275877</v>
      </c>
      <c r="D299">
        <v>9469</v>
      </c>
    </row>
    <row r="300" spans="2:4" x14ac:dyDescent="0.3">
      <c r="B300">
        <v>-1939.134</v>
      </c>
      <c r="C300">
        <v>836219</v>
      </c>
      <c r="D300">
        <v>3913</v>
      </c>
    </row>
    <row r="301" spans="2:4" x14ac:dyDescent="0.3">
      <c r="B301">
        <v>-1939.134</v>
      </c>
      <c r="C301">
        <v>498067</v>
      </c>
      <c r="D301">
        <v>8265</v>
      </c>
    </row>
    <row r="302" spans="2:4" x14ac:dyDescent="0.3">
      <c r="B302">
        <v>-1939.134</v>
      </c>
      <c r="C302">
        <v>419979</v>
      </c>
      <c r="D302">
        <v>5094</v>
      </c>
    </row>
    <row r="303" spans="2:4" x14ac:dyDescent="0.3">
      <c r="B303">
        <v>-1939.134</v>
      </c>
      <c r="C303">
        <v>582615</v>
      </c>
      <c r="D303">
        <v>2431</v>
      </c>
    </row>
    <row r="304" spans="2:4" x14ac:dyDescent="0.3">
      <c r="B304">
        <v>-1939.134</v>
      </c>
      <c r="C304">
        <v>721249</v>
      </c>
      <c r="D304">
        <v>5329</v>
      </c>
    </row>
    <row r="305" spans="2:4" x14ac:dyDescent="0.3">
      <c r="B305">
        <v>-1939.134</v>
      </c>
      <c r="C305">
        <v>100937</v>
      </c>
      <c r="D305">
        <v>9106</v>
      </c>
    </row>
    <row r="306" spans="2:4" x14ac:dyDescent="0.3">
      <c r="B306">
        <v>-1939.134</v>
      </c>
      <c r="C306">
        <v>344427</v>
      </c>
      <c r="D306">
        <v>7100</v>
      </c>
    </row>
    <row r="307" spans="2:4" x14ac:dyDescent="0.3">
      <c r="B307">
        <v>-1939.134</v>
      </c>
      <c r="C307">
        <v>280961</v>
      </c>
      <c r="D307">
        <v>4529</v>
      </c>
    </row>
    <row r="308" spans="2:4" x14ac:dyDescent="0.3">
      <c r="B308">
        <v>-1939.134</v>
      </c>
      <c r="C308">
        <v>797955</v>
      </c>
      <c r="D308">
        <v>1161</v>
      </c>
    </row>
    <row r="309" spans="2:4" x14ac:dyDescent="0.3">
      <c r="B309">
        <v>-1939.134</v>
      </c>
      <c r="C309">
        <v>781981</v>
      </c>
      <c r="D309">
        <v>8207</v>
      </c>
    </row>
    <row r="310" spans="2:4" x14ac:dyDescent="0.3">
      <c r="B310">
        <v>-1939.134</v>
      </c>
      <c r="C310">
        <v>664565</v>
      </c>
      <c r="D310">
        <v>7042</v>
      </c>
    </row>
    <row r="311" spans="2:4" x14ac:dyDescent="0.3">
      <c r="B311">
        <v>-1939.134</v>
      </c>
      <c r="C311">
        <v>172699</v>
      </c>
      <c r="D311">
        <v>1626</v>
      </c>
    </row>
    <row r="312" spans="2:4" x14ac:dyDescent="0.3">
      <c r="B312">
        <v>-1939.134</v>
      </c>
      <c r="C312">
        <v>991841</v>
      </c>
      <c r="D312">
        <v>7113</v>
      </c>
    </row>
    <row r="313" spans="2:4" x14ac:dyDescent="0.3">
      <c r="B313">
        <v>-1939.134</v>
      </c>
      <c r="C313">
        <v>869767</v>
      </c>
      <c r="D313">
        <v>5079</v>
      </c>
    </row>
    <row r="314" spans="2:4" x14ac:dyDescent="0.3">
      <c r="B314">
        <v>-1939.134</v>
      </c>
      <c r="C314">
        <v>155135</v>
      </c>
      <c r="D314">
        <v>8968</v>
      </c>
    </row>
    <row r="315" spans="2:4" x14ac:dyDescent="0.3">
      <c r="B315">
        <v>-1939.134</v>
      </c>
      <c r="C315">
        <v>754615</v>
      </c>
      <c r="D315">
        <v>5949</v>
      </c>
    </row>
    <row r="316" spans="2:4" x14ac:dyDescent="0.3">
      <c r="B316">
        <v>-1939.134</v>
      </c>
      <c r="C316">
        <v>993339</v>
      </c>
      <c r="D316">
        <v>6963</v>
      </c>
    </row>
    <row r="317" spans="2:4" x14ac:dyDescent="0.3">
      <c r="B317">
        <v>-1939.134</v>
      </c>
      <c r="C317">
        <v>540799</v>
      </c>
      <c r="D317">
        <v>6555</v>
      </c>
    </row>
    <row r="318" spans="2:4" x14ac:dyDescent="0.3">
      <c r="B318">
        <v>-1939.134</v>
      </c>
      <c r="C318">
        <v>401377</v>
      </c>
      <c r="D318">
        <v>1889</v>
      </c>
    </row>
    <row r="319" spans="2:4" x14ac:dyDescent="0.3">
      <c r="B319">
        <v>-1939.134</v>
      </c>
      <c r="C319">
        <v>292169</v>
      </c>
      <c r="D319">
        <v>5681</v>
      </c>
    </row>
    <row r="320" spans="2:4" x14ac:dyDescent="0.3">
      <c r="B320">
        <v>-1939.134</v>
      </c>
      <c r="C320">
        <v>283691</v>
      </c>
      <c r="D320">
        <v>6873</v>
      </c>
    </row>
    <row r="321" spans="2:4" x14ac:dyDescent="0.3">
      <c r="B321">
        <v>-1939.134</v>
      </c>
      <c r="C321">
        <v>44483</v>
      </c>
      <c r="D321">
        <v>8774</v>
      </c>
    </row>
    <row r="322" spans="2:4" x14ac:dyDescent="0.3">
      <c r="B322">
        <v>-1939.134</v>
      </c>
      <c r="C322">
        <v>483599</v>
      </c>
      <c r="D322">
        <v>1935</v>
      </c>
    </row>
    <row r="323" spans="2:4" x14ac:dyDescent="0.3">
      <c r="B323">
        <v>-1939.134</v>
      </c>
      <c r="C323">
        <v>207921</v>
      </c>
      <c r="D323">
        <v>9870</v>
      </c>
    </row>
    <row r="324" spans="2:4" x14ac:dyDescent="0.3">
      <c r="B324">
        <v>-1939.134</v>
      </c>
      <c r="C324">
        <v>918085</v>
      </c>
      <c r="D324">
        <v>9167</v>
      </c>
    </row>
    <row r="325" spans="2:4" x14ac:dyDescent="0.3">
      <c r="B325">
        <v>-1939.134</v>
      </c>
      <c r="C325">
        <v>681069</v>
      </c>
      <c r="D325">
        <v>6658</v>
      </c>
    </row>
    <row r="326" spans="2:4" x14ac:dyDescent="0.3">
      <c r="B326">
        <v>-1939.134</v>
      </c>
      <c r="C326">
        <v>758211</v>
      </c>
      <c r="D326">
        <v>6013</v>
      </c>
    </row>
    <row r="327" spans="2:4" x14ac:dyDescent="0.3">
      <c r="B327">
        <v>-1939.134</v>
      </c>
      <c r="C327">
        <v>410023</v>
      </c>
      <c r="D327">
        <v>1864</v>
      </c>
    </row>
    <row r="328" spans="2:4" x14ac:dyDescent="0.3">
      <c r="B328">
        <v>-1939.134</v>
      </c>
      <c r="C328">
        <v>897249</v>
      </c>
      <c r="D328">
        <v>2237</v>
      </c>
    </row>
    <row r="329" spans="2:4" x14ac:dyDescent="0.3">
      <c r="B329">
        <v>-1939.134</v>
      </c>
      <c r="C329">
        <v>768717</v>
      </c>
      <c r="D329">
        <v>8465</v>
      </c>
    </row>
    <row r="330" spans="2:4" x14ac:dyDescent="0.3">
      <c r="B330">
        <v>-1939.134</v>
      </c>
      <c r="C330">
        <v>181149</v>
      </c>
      <c r="D330">
        <v>6789</v>
      </c>
    </row>
    <row r="331" spans="2:4" x14ac:dyDescent="0.3">
      <c r="B331">
        <v>-1939.134</v>
      </c>
      <c r="C331">
        <v>569929</v>
      </c>
      <c r="D331">
        <v>8242</v>
      </c>
    </row>
    <row r="332" spans="2:4" x14ac:dyDescent="0.3">
      <c r="B332">
        <v>-1939.134</v>
      </c>
      <c r="C332">
        <v>239977</v>
      </c>
      <c r="D332">
        <v>4115</v>
      </c>
    </row>
    <row r="333" spans="2:4" x14ac:dyDescent="0.3">
      <c r="B333">
        <v>-1939.134</v>
      </c>
      <c r="C333">
        <v>920263</v>
      </c>
      <c r="D333">
        <v>4698</v>
      </c>
    </row>
    <row r="334" spans="2:4" x14ac:dyDescent="0.3">
      <c r="B334">
        <v>-1939.134</v>
      </c>
      <c r="C334">
        <v>374099</v>
      </c>
      <c r="D334">
        <v>6709</v>
      </c>
    </row>
    <row r="335" spans="2:4" x14ac:dyDescent="0.3">
      <c r="B335">
        <v>-1939.134</v>
      </c>
      <c r="C335">
        <v>891259</v>
      </c>
      <c r="D335">
        <v>3635</v>
      </c>
    </row>
    <row r="336" spans="2:4" x14ac:dyDescent="0.3">
      <c r="B336">
        <v>-1939.134</v>
      </c>
      <c r="C336">
        <v>87331</v>
      </c>
      <c r="D336">
        <v>5201</v>
      </c>
    </row>
    <row r="337" spans="2:4" x14ac:dyDescent="0.3">
      <c r="B337">
        <v>-1939.134</v>
      </c>
      <c r="C337">
        <v>319993</v>
      </c>
      <c r="D337">
        <v>1480</v>
      </c>
    </row>
    <row r="338" spans="2:4" x14ac:dyDescent="0.3">
      <c r="B338">
        <v>-1939.134</v>
      </c>
      <c r="C338">
        <v>122167</v>
      </c>
      <c r="D338">
        <v>2706</v>
      </c>
    </row>
    <row r="339" spans="2:4" x14ac:dyDescent="0.3">
      <c r="B339">
        <v>-1939.134</v>
      </c>
      <c r="C339">
        <v>968853</v>
      </c>
      <c r="D339">
        <v>3327</v>
      </c>
    </row>
    <row r="340" spans="2:4" x14ac:dyDescent="0.3">
      <c r="B340">
        <v>-1939.134</v>
      </c>
      <c r="C340">
        <v>209305</v>
      </c>
      <c r="D340">
        <v>9992</v>
      </c>
    </row>
    <row r="341" spans="2:4" x14ac:dyDescent="0.3">
      <c r="B341">
        <v>-1939.134</v>
      </c>
      <c r="C341">
        <v>689967</v>
      </c>
      <c r="D341">
        <v>3091</v>
      </c>
    </row>
    <row r="342" spans="2:4" x14ac:dyDescent="0.3">
      <c r="B342">
        <v>-1939.134</v>
      </c>
      <c r="C342">
        <v>812847</v>
      </c>
      <c r="D342">
        <v>2309</v>
      </c>
    </row>
    <row r="343" spans="2:4" x14ac:dyDescent="0.3">
      <c r="B343">
        <v>-1939.134</v>
      </c>
      <c r="C343">
        <v>421983</v>
      </c>
      <c r="D343">
        <v>5954</v>
      </c>
    </row>
    <row r="344" spans="2:4" x14ac:dyDescent="0.3">
      <c r="B344">
        <v>-1939.134</v>
      </c>
      <c r="C344">
        <v>845533</v>
      </c>
      <c r="D344">
        <v>1789</v>
      </c>
    </row>
    <row r="345" spans="2:4" x14ac:dyDescent="0.3">
      <c r="B345">
        <v>-1939.134</v>
      </c>
      <c r="C345">
        <v>41801</v>
      </c>
      <c r="D345">
        <v>5127</v>
      </c>
    </row>
    <row r="346" spans="2:4" x14ac:dyDescent="0.3">
      <c r="B346">
        <v>-1939.134</v>
      </c>
      <c r="C346">
        <v>798281</v>
      </c>
      <c r="D346">
        <v>9214</v>
      </c>
    </row>
    <row r="347" spans="2:4" x14ac:dyDescent="0.3">
      <c r="B347">
        <v>-1939.134</v>
      </c>
      <c r="C347">
        <v>203637</v>
      </c>
      <c r="D347">
        <v>3065</v>
      </c>
    </row>
    <row r="348" spans="2:4" x14ac:dyDescent="0.3">
      <c r="B348">
        <v>-1939.134</v>
      </c>
      <c r="C348">
        <v>534193</v>
      </c>
      <c r="D348">
        <v>689</v>
      </c>
    </row>
    <row r="349" spans="2:4" x14ac:dyDescent="0.3">
      <c r="B349">
        <v>-1939.134</v>
      </c>
      <c r="C349">
        <v>986805</v>
      </c>
      <c r="D349">
        <v>3956</v>
      </c>
    </row>
    <row r="350" spans="2:4" x14ac:dyDescent="0.3">
      <c r="B350">
        <v>-1939.134</v>
      </c>
      <c r="C350">
        <v>806409</v>
      </c>
      <c r="D350">
        <v>2747</v>
      </c>
    </row>
    <row r="351" spans="2:4" x14ac:dyDescent="0.3">
      <c r="B351">
        <v>-1939.134</v>
      </c>
      <c r="C351">
        <v>137305</v>
      </c>
      <c r="D351">
        <v>379</v>
      </c>
    </row>
    <row r="352" spans="2:4" x14ac:dyDescent="0.3">
      <c r="B352">
        <v>-1939.134</v>
      </c>
      <c r="C352">
        <v>940533</v>
      </c>
      <c r="D352">
        <v>764</v>
      </c>
    </row>
    <row r="353" spans="2:4" x14ac:dyDescent="0.3">
      <c r="B353">
        <v>-1939.134</v>
      </c>
      <c r="C353">
        <v>384199</v>
      </c>
      <c r="D353">
        <v>882</v>
      </c>
    </row>
    <row r="354" spans="2:4" x14ac:dyDescent="0.3">
      <c r="B354">
        <v>-1939.134</v>
      </c>
      <c r="C354">
        <v>765643</v>
      </c>
      <c r="D354">
        <v>9947</v>
      </c>
    </row>
    <row r="355" spans="2:4" x14ac:dyDescent="0.3">
      <c r="B355">
        <v>-1939.134</v>
      </c>
      <c r="C355">
        <v>133843</v>
      </c>
      <c r="D355">
        <v>3729</v>
      </c>
    </row>
    <row r="356" spans="2:4" x14ac:dyDescent="0.3">
      <c r="B356">
        <v>-1939.134</v>
      </c>
      <c r="C356">
        <v>10175</v>
      </c>
      <c r="D356">
        <v>8918</v>
      </c>
    </row>
    <row r="357" spans="2:4" x14ac:dyDescent="0.3">
      <c r="B357">
        <v>-1939.134</v>
      </c>
      <c r="C357">
        <v>715805</v>
      </c>
      <c r="D357">
        <v>7604</v>
      </c>
    </row>
    <row r="358" spans="2:4" x14ac:dyDescent="0.3">
      <c r="B358">
        <v>-1939.134</v>
      </c>
      <c r="C358">
        <v>116937</v>
      </c>
      <c r="D358">
        <v>8397</v>
      </c>
    </row>
    <row r="359" spans="2:4" x14ac:dyDescent="0.3">
      <c r="B359">
        <v>-1939.134</v>
      </c>
      <c r="C359">
        <v>191021</v>
      </c>
      <c r="D359">
        <v>9448</v>
      </c>
    </row>
    <row r="360" spans="2:4" x14ac:dyDescent="0.3">
      <c r="B360">
        <v>-1939.134</v>
      </c>
      <c r="C360">
        <v>178181</v>
      </c>
      <c r="D360">
        <v>753</v>
      </c>
    </row>
    <row r="361" spans="2:4" x14ac:dyDescent="0.3">
      <c r="B361">
        <v>-1939.134</v>
      </c>
      <c r="C361">
        <v>985203</v>
      </c>
      <c r="D361">
        <v>2363</v>
      </c>
    </row>
    <row r="362" spans="2:4" x14ac:dyDescent="0.3">
      <c r="B362">
        <v>-1939.134</v>
      </c>
      <c r="C362">
        <v>254731</v>
      </c>
      <c r="D362">
        <v>5348</v>
      </c>
    </row>
    <row r="363" spans="2:4" x14ac:dyDescent="0.3">
      <c r="B363">
        <v>-1939.134</v>
      </c>
      <c r="C363">
        <v>626277</v>
      </c>
      <c r="D363">
        <v>1510</v>
      </c>
    </row>
    <row r="364" spans="2:4" x14ac:dyDescent="0.3">
      <c r="B364">
        <v>-1939.134</v>
      </c>
      <c r="C364">
        <v>483431</v>
      </c>
      <c r="D364">
        <v>2433</v>
      </c>
    </row>
    <row r="365" spans="2:4" x14ac:dyDescent="0.3">
      <c r="B365">
        <v>-1939.134</v>
      </c>
      <c r="C365">
        <v>493241</v>
      </c>
      <c r="D365">
        <v>9334</v>
      </c>
    </row>
    <row r="366" spans="2:4" x14ac:dyDescent="0.3">
      <c r="B366">
        <v>-1939.134</v>
      </c>
      <c r="C366">
        <v>308641</v>
      </c>
      <c r="D366">
        <v>6538</v>
      </c>
    </row>
    <row r="367" spans="2:4" x14ac:dyDescent="0.3">
      <c r="B367">
        <v>-1939.134</v>
      </c>
      <c r="C367">
        <v>792993</v>
      </c>
      <c r="D367">
        <v>859</v>
      </c>
    </row>
    <row r="368" spans="2:4" x14ac:dyDescent="0.3">
      <c r="B368">
        <v>-1939.134</v>
      </c>
      <c r="C368">
        <v>225445</v>
      </c>
      <c r="D368">
        <v>8619</v>
      </c>
    </row>
    <row r="369" spans="2:4" x14ac:dyDescent="0.3">
      <c r="B369">
        <v>-1939.134</v>
      </c>
      <c r="C369">
        <v>873111</v>
      </c>
      <c r="D369">
        <v>5580</v>
      </c>
    </row>
    <row r="370" spans="2:4" x14ac:dyDescent="0.3">
      <c r="B370">
        <v>-1939.134</v>
      </c>
      <c r="C370">
        <v>486913</v>
      </c>
      <c r="D370">
        <v>2575</v>
      </c>
    </row>
    <row r="371" spans="2:4" x14ac:dyDescent="0.3">
      <c r="B371">
        <v>-1939.134</v>
      </c>
      <c r="C371">
        <v>498885</v>
      </c>
      <c r="D371">
        <v>4133</v>
      </c>
    </row>
    <row r="372" spans="2:4" x14ac:dyDescent="0.3">
      <c r="B372">
        <v>-1939.134</v>
      </c>
      <c r="C372">
        <v>730553</v>
      </c>
      <c r="D372">
        <v>7925</v>
      </c>
    </row>
    <row r="373" spans="2:4" x14ac:dyDescent="0.3">
      <c r="B373">
        <v>-1939.134</v>
      </c>
      <c r="C373">
        <v>565763</v>
      </c>
      <c r="D373">
        <v>2231</v>
      </c>
    </row>
    <row r="374" spans="2:4" x14ac:dyDescent="0.3">
      <c r="B374">
        <v>-1939.134</v>
      </c>
      <c r="C374">
        <v>114149</v>
      </c>
      <c r="D374">
        <v>4716</v>
      </c>
    </row>
    <row r="375" spans="2:4" x14ac:dyDescent="0.3">
      <c r="B375">
        <v>-1939.134</v>
      </c>
      <c r="C375">
        <v>259431</v>
      </c>
      <c r="D375">
        <v>9297</v>
      </c>
    </row>
    <row r="376" spans="2:4" x14ac:dyDescent="0.3">
      <c r="B376">
        <v>-1939.134</v>
      </c>
      <c r="C376">
        <v>437567</v>
      </c>
      <c r="D376">
        <v>8416</v>
      </c>
    </row>
    <row r="377" spans="2:4" x14ac:dyDescent="0.3">
      <c r="B377">
        <v>-1939.134</v>
      </c>
      <c r="C377">
        <v>27071</v>
      </c>
      <c r="D377">
        <v>15</v>
      </c>
    </row>
    <row r="378" spans="2:4" x14ac:dyDescent="0.3">
      <c r="B378">
        <v>-1939.134</v>
      </c>
      <c r="C378">
        <v>263257</v>
      </c>
      <c r="D378">
        <v>6560</v>
      </c>
    </row>
    <row r="379" spans="2:4" x14ac:dyDescent="0.3">
      <c r="B379">
        <v>-1939.134</v>
      </c>
      <c r="C379">
        <v>778331</v>
      </c>
      <c r="D379">
        <v>1280</v>
      </c>
    </row>
    <row r="380" spans="2:4" x14ac:dyDescent="0.3">
      <c r="B380">
        <v>-1939.134</v>
      </c>
      <c r="C380">
        <v>737329</v>
      </c>
      <c r="D380">
        <v>6384</v>
      </c>
    </row>
    <row r="381" spans="2:4" x14ac:dyDescent="0.3">
      <c r="B381">
        <v>-1939.134</v>
      </c>
      <c r="C381">
        <v>426061</v>
      </c>
      <c r="D381">
        <v>8768</v>
      </c>
    </row>
    <row r="382" spans="2:4" x14ac:dyDescent="0.3">
      <c r="B382">
        <v>-1939.134</v>
      </c>
      <c r="C382">
        <v>380941</v>
      </c>
      <c r="D382">
        <v>2968</v>
      </c>
    </row>
    <row r="383" spans="2:4" x14ac:dyDescent="0.3">
      <c r="B383">
        <v>-1939.134</v>
      </c>
      <c r="C383">
        <v>274041</v>
      </c>
      <c r="D383">
        <v>8444</v>
      </c>
    </row>
    <row r="384" spans="2:4" x14ac:dyDescent="0.3">
      <c r="B384">
        <v>-1939.134</v>
      </c>
      <c r="C384">
        <v>670595</v>
      </c>
      <c r="D384">
        <v>1072</v>
      </c>
    </row>
    <row r="385" spans="2:4" x14ac:dyDescent="0.3">
      <c r="B385">
        <v>-1939.134</v>
      </c>
      <c r="C385">
        <v>307189</v>
      </c>
      <c r="D385">
        <v>4086</v>
      </c>
    </row>
    <row r="386" spans="2:4" x14ac:dyDescent="0.3">
      <c r="B386">
        <v>-1939.134</v>
      </c>
      <c r="C386">
        <v>608451</v>
      </c>
      <c r="D386">
        <v>2248</v>
      </c>
    </row>
    <row r="387" spans="2:4" x14ac:dyDescent="0.3">
      <c r="B387">
        <v>-1939.134</v>
      </c>
      <c r="C387">
        <v>939393</v>
      </c>
      <c r="D387">
        <v>4896</v>
      </c>
    </row>
    <row r="388" spans="2:4" x14ac:dyDescent="0.3">
      <c r="B388">
        <v>-1939.134</v>
      </c>
      <c r="C388">
        <v>58195</v>
      </c>
      <c r="D388">
        <v>3254</v>
      </c>
    </row>
    <row r="389" spans="2:4" x14ac:dyDescent="0.3">
      <c r="B389">
        <v>-1939.134</v>
      </c>
      <c r="C389">
        <v>76107</v>
      </c>
      <c r="D389">
        <v>1822</v>
      </c>
    </row>
    <row r="390" spans="2:4" x14ac:dyDescent="0.3">
      <c r="B390">
        <v>-1939.134</v>
      </c>
      <c r="C390">
        <v>659469</v>
      </c>
      <c r="D390">
        <v>5608</v>
      </c>
    </row>
    <row r="391" spans="2:4" x14ac:dyDescent="0.3">
      <c r="B391">
        <v>-1939.134</v>
      </c>
      <c r="C391">
        <v>606097</v>
      </c>
      <c r="D391">
        <v>5571</v>
      </c>
    </row>
    <row r="392" spans="2:4" x14ac:dyDescent="0.3">
      <c r="B392">
        <v>-1939.134</v>
      </c>
      <c r="C392">
        <v>938661</v>
      </c>
      <c r="D392">
        <v>2227</v>
      </c>
    </row>
    <row r="393" spans="2:4" x14ac:dyDescent="0.3">
      <c r="B393">
        <v>-1939.134</v>
      </c>
      <c r="C393">
        <v>332689</v>
      </c>
      <c r="D393">
        <v>7576</v>
      </c>
    </row>
    <row r="394" spans="2:4" x14ac:dyDescent="0.3">
      <c r="B394">
        <v>-1939.134</v>
      </c>
      <c r="C394">
        <v>882737</v>
      </c>
      <c r="D394">
        <v>5846</v>
      </c>
    </row>
    <row r="395" spans="2:4" x14ac:dyDescent="0.3">
      <c r="B395">
        <v>-1939.134</v>
      </c>
      <c r="C395">
        <v>92085</v>
      </c>
      <c r="D395">
        <v>6777</v>
      </c>
    </row>
    <row r="396" spans="2:4" x14ac:dyDescent="0.3">
      <c r="B396">
        <v>-1939.134</v>
      </c>
      <c r="C396">
        <v>904239</v>
      </c>
      <c r="D396">
        <v>8431</v>
      </c>
    </row>
    <row r="397" spans="2:4" x14ac:dyDescent="0.3">
      <c r="B397">
        <v>-1939.134</v>
      </c>
      <c r="C397">
        <v>735523</v>
      </c>
      <c r="D397">
        <v>6643</v>
      </c>
    </row>
    <row r="398" spans="2:4" x14ac:dyDescent="0.3">
      <c r="B398">
        <v>-1939.134</v>
      </c>
      <c r="C398">
        <v>730557</v>
      </c>
      <c r="D398">
        <v>6065</v>
      </c>
    </row>
    <row r="399" spans="2:4" x14ac:dyDescent="0.3">
      <c r="B399">
        <v>-1939.134</v>
      </c>
      <c r="C399">
        <v>754975</v>
      </c>
      <c r="D399">
        <v>5198</v>
      </c>
    </row>
    <row r="400" spans="2:4" x14ac:dyDescent="0.3">
      <c r="B400">
        <v>-1939.134</v>
      </c>
      <c r="C400">
        <v>259161</v>
      </c>
      <c r="D400">
        <v>2229</v>
      </c>
    </row>
    <row r="401" spans="2:4" x14ac:dyDescent="0.3">
      <c r="B401">
        <v>-1939.134</v>
      </c>
      <c r="C401">
        <v>355459</v>
      </c>
      <c r="D401">
        <v>9294</v>
      </c>
    </row>
    <row r="402" spans="2:4" x14ac:dyDescent="0.3">
      <c r="B402">
        <v>-1939.134</v>
      </c>
      <c r="C402">
        <v>93193</v>
      </c>
      <c r="D402">
        <v>8462</v>
      </c>
    </row>
    <row r="403" spans="2:4" x14ac:dyDescent="0.3">
      <c r="B403">
        <v>-1939.134</v>
      </c>
      <c r="C403">
        <v>336655</v>
      </c>
      <c r="D403">
        <v>6774</v>
      </c>
    </row>
    <row r="404" spans="2:4" x14ac:dyDescent="0.3">
      <c r="B404">
        <v>-1939.134</v>
      </c>
      <c r="C404">
        <v>96617</v>
      </c>
      <c r="D404">
        <v>955</v>
      </c>
    </row>
    <row r="405" spans="2:4" x14ac:dyDescent="0.3">
      <c r="B405">
        <v>-1939.134</v>
      </c>
      <c r="C405">
        <v>567829</v>
      </c>
      <c r="D405">
        <v>8030</v>
      </c>
    </row>
    <row r="406" spans="2:4" x14ac:dyDescent="0.3">
      <c r="B406">
        <v>-1939.134</v>
      </c>
      <c r="C406">
        <v>645711</v>
      </c>
      <c r="D406">
        <v>5386</v>
      </c>
    </row>
    <row r="407" spans="2:4" x14ac:dyDescent="0.3">
      <c r="B407">
        <v>-1939.134</v>
      </c>
      <c r="C407">
        <v>84437</v>
      </c>
      <c r="D407">
        <v>1628</v>
      </c>
    </row>
    <row r="408" spans="2:4" x14ac:dyDescent="0.3">
      <c r="B408">
        <v>-1939.134</v>
      </c>
      <c r="C408">
        <v>459637</v>
      </c>
      <c r="D408">
        <v>4511</v>
      </c>
    </row>
    <row r="409" spans="2:4" x14ac:dyDescent="0.3">
      <c r="B409">
        <v>-1939.134</v>
      </c>
      <c r="C409">
        <v>513195</v>
      </c>
      <c r="D409">
        <v>8559</v>
      </c>
    </row>
    <row r="410" spans="2:4" x14ac:dyDescent="0.3">
      <c r="B410">
        <v>-1939.134</v>
      </c>
      <c r="C410">
        <v>130971</v>
      </c>
      <c r="D410">
        <v>2072</v>
      </c>
    </row>
    <row r="411" spans="2:4" x14ac:dyDescent="0.3">
      <c r="B411">
        <v>-1939.134</v>
      </c>
      <c r="C411">
        <v>173697</v>
      </c>
      <c r="D411">
        <v>8145</v>
      </c>
    </row>
    <row r="412" spans="2:4" x14ac:dyDescent="0.3">
      <c r="B412">
        <v>-1939.134</v>
      </c>
      <c r="C412">
        <v>82463</v>
      </c>
      <c r="D412">
        <v>9231</v>
      </c>
    </row>
    <row r="413" spans="2:4" x14ac:dyDescent="0.3">
      <c r="B413">
        <v>-1939.134</v>
      </c>
      <c r="C413">
        <v>769907</v>
      </c>
      <c r="D413">
        <v>457</v>
      </c>
    </row>
    <row r="414" spans="2:4" x14ac:dyDescent="0.3">
      <c r="B414">
        <v>-1939.134</v>
      </c>
      <c r="C414">
        <v>13495</v>
      </c>
      <c r="D414">
        <v>7051</v>
      </c>
    </row>
    <row r="415" spans="2:4" x14ac:dyDescent="0.3">
      <c r="B415">
        <v>-1939.134</v>
      </c>
      <c r="C415">
        <v>43393</v>
      </c>
      <c r="D415">
        <v>2751</v>
      </c>
    </row>
    <row r="416" spans="2:4" x14ac:dyDescent="0.3">
      <c r="B416">
        <v>-1939.134</v>
      </c>
      <c r="C416">
        <v>872029</v>
      </c>
      <c r="D416">
        <v>7003</v>
      </c>
    </row>
    <row r="417" spans="2:4" x14ac:dyDescent="0.3">
      <c r="B417">
        <v>-1939.134</v>
      </c>
      <c r="C417">
        <v>356951</v>
      </c>
      <c r="D417">
        <v>2178</v>
      </c>
    </row>
    <row r="418" spans="2:4" x14ac:dyDescent="0.3">
      <c r="B418">
        <v>-1939.134</v>
      </c>
      <c r="C418">
        <v>467957</v>
      </c>
      <c r="D418">
        <v>2919</v>
      </c>
    </row>
    <row r="419" spans="2:4" x14ac:dyDescent="0.3">
      <c r="B419">
        <v>-1939.134</v>
      </c>
      <c r="C419">
        <v>546943</v>
      </c>
      <c r="D419">
        <v>865</v>
      </c>
    </row>
    <row r="420" spans="2:4" x14ac:dyDescent="0.3">
      <c r="B420">
        <v>-1939.134</v>
      </c>
      <c r="C420">
        <v>820977</v>
      </c>
      <c r="D420">
        <v>776</v>
      </c>
    </row>
    <row r="421" spans="2:4" x14ac:dyDescent="0.3">
      <c r="B421">
        <v>-1939.134</v>
      </c>
      <c r="C421">
        <v>91793</v>
      </c>
      <c r="D421">
        <v>2862</v>
      </c>
    </row>
    <row r="422" spans="2:4" x14ac:dyDescent="0.3">
      <c r="B422">
        <v>-1939.134</v>
      </c>
      <c r="C422">
        <v>42063</v>
      </c>
      <c r="D422">
        <v>5848</v>
      </c>
    </row>
    <row r="423" spans="2:4" x14ac:dyDescent="0.3">
      <c r="B423">
        <v>-1939.134</v>
      </c>
      <c r="C423">
        <v>146781</v>
      </c>
      <c r="D423">
        <v>7714</v>
      </c>
    </row>
    <row r="424" spans="2:4" x14ac:dyDescent="0.3">
      <c r="B424">
        <v>-1939.134</v>
      </c>
      <c r="C424">
        <v>115671</v>
      </c>
      <c r="D424">
        <v>1300</v>
      </c>
    </row>
    <row r="425" spans="2:4" x14ac:dyDescent="0.3">
      <c r="B425">
        <v>-1939.134</v>
      </c>
      <c r="C425">
        <v>718593</v>
      </c>
      <c r="D425">
        <v>3083</v>
      </c>
    </row>
    <row r="426" spans="2:4" x14ac:dyDescent="0.3">
      <c r="B426">
        <v>-1939.134</v>
      </c>
      <c r="C426">
        <v>461091</v>
      </c>
      <c r="D426">
        <v>6783</v>
      </c>
    </row>
    <row r="427" spans="2:4" x14ac:dyDescent="0.3">
      <c r="B427">
        <v>-1939.134</v>
      </c>
      <c r="C427">
        <v>321667</v>
      </c>
      <c r="D427">
        <v>8786</v>
      </c>
    </row>
    <row r="428" spans="2:4" x14ac:dyDescent="0.3">
      <c r="B428">
        <v>-1939.134</v>
      </c>
      <c r="C428">
        <v>262017</v>
      </c>
      <c r="D428">
        <v>5660</v>
      </c>
    </row>
    <row r="429" spans="2:4" x14ac:dyDescent="0.3">
      <c r="B429">
        <v>-1939.134</v>
      </c>
      <c r="C429">
        <v>487737</v>
      </c>
      <c r="D429">
        <v>8773</v>
      </c>
    </row>
    <row r="430" spans="2:4" x14ac:dyDescent="0.3">
      <c r="B430">
        <v>-1939.134</v>
      </c>
      <c r="C430">
        <v>874211</v>
      </c>
      <c r="D430">
        <v>4171</v>
      </c>
    </row>
    <row r="431" spans="2:4" x14ac:dyDescent="0.3">
      <c r="B431">
        <v>-1939.134</v>
      </c>
      <c r="C431">
        <v>321005</v>
      </c>
      <c r="D431">
        <v>7012</v>
      </c>
    </row>
    <row r="432" spans="2:4" x14ac:dyDescent="0.3">
      <c r="B432">
        <v>-1939.134</v>
      </c>
      <c r="C432">
        <v>460563</v>
      </c>
      <c r="D432">
        <v>9276</v>
      </c>
    </row>
    <row r="433" spans="2:4" x14ac:dyDescent="0.3">
      <c r="B433">
        <v>-1939.134</v>
      </c>
      <c r="C433">
        <v>63231</v>
      </c>
      <c r="D433">
        <v>935</v>
      </c>
    </row>
    <row r="434" spans="2:4" x14ac:dyDescent="0.3">
      <c r="B434">
        <v>-1939.134</v>
      </c>
      <c r="C434">
        <v>709647</v>
      </c>
      <c r="D434">
        <v>3895</v>
      </c>
    </row>
    <row r="435" spans="2:4" x14ac:dyDescent="0.3">
      <c r="B435">
        <v>-1939.134</v>
      </c>
      <c r="C435">
        <v>438127</v>
      </c>
      <c r="D435">
        <v>3425</v>
      </c>
    </row>
    <row r="436" spans="2:4" x14ac:dyDescent="0.3">
      <c r="B436">
        <v>-1939.134</v>
      </c>
      <c r="C436">
        <v>806767</v>
      </c>
      <c r="D436">
        <v>8093</v>
      </c>
    </row>
    <row r="437" spans="2:4" x14ac:dyDescent="0.3">
      <c r="B437">
        <v>-1939.134</v>
      </c>
      <c r="C437">
        <v>135581</v>
      </c>
      <c r="D437">
        <v>7603</v>
      </c>
    </row>
    <row r="438" spans="2:4" x14ac:dyDescent="0.3">
      <c r="B438">
        <v>-1939.134</v>
      </c>
      <c r="C438">
        <v>217585</v>
      </c>
      <c r="D438">
        <v>2821</v>
      </c>
    </row>
    <row r="439" spans="2:4" x14ac:dyDescent="0.3">
      <c r="B439">
        <v>-1939.134</v>
      </c>
      <c r="C439">
        <v>988761</v>
      </c>
      <c r="D439">
        <v>475</v>
      </c>
    </row>
    <row r="440" spans="2:4" x14ac:dyDescent="0.3">
      <c r="B440">
        <v>-1939.134</v>
      </c>
      <c r="C440">
        <v>937727</v>
      </c>
      <c r="D440">
        <v>1011</v>
      </c>
    </row>
    <row r="441" spans="2:4" x14ac:dyDescent="0.3">
      <c r="B441">
        <v>-1939.134</v>
      </c>
      <c r="C441">
        <v>822345</v>
      </c>
      <c r="D441">
        <v>4047</v>
      </c>
    </row>
    <row r="442" spans="2:4" x14ac:dyDescent="0.3">
      <c r="B442">
        <v>-1939.134</v>
      </c>
      <c r="C442">
        <v>946393</v>
      </c>
      <c r="D442">
        <v>2216</v>
      </c>
    </row>
    <row r="443" spans="2:4" x14ac:dyDescent="0.3">
      <c r="B443">
        <v>-1939.134</v>
      </c>
      <c r="C443">
        <v>870529</v>
      </c>
      <c r="D443">
        <v>3881</v>
      </c>
    </row>
    <row r="444" spans="2:4" x14ac:dyDescent="0.3">
      <c r="B444">
        <v>-1939.134</v>
      </c>
      <c r="C444">
        <v>329019</v>
      </c>
      <c r="D444">
        <v>4658</v>
      </c>
    </row>
    <row r="445" spans="2:4" x14ac:dyDescent="0.3">
      <c r="B445">
        <v>-1939.134</v>
      </c>
      <c r="C445">
        <v>3737</v>
      </c>
      <c r="D445">
        <v>6613</v>
      </c>
    </row>
    <row r="446" spans="2:4" x14ac:dyDescent="0.3">
      <c r="B446">
        <v>-1939.134</v>
      </c>
      <c r="C446">
        <v>647125</v>
      </c>
      <c r="D446">
        <v>3590</v>
      </c>
    </row>
    <row r="447" spans="2:4" x14ac:dyDescent="0.3">
      <c r="B447">
        <v>-1939.134</v>
      </c>
      <c r="C447">
        <v>53701</v>
      </c>
      <c r="D447">
        <v>2664</v>
      </c>
    </row>
    <row r="448" spans="2:4" x14ac:dyDescent="0.3">
      <c r="B448">
        <v>-1939.134</v>
      </c>
      <c r="C448">
        <v>934413</v>
      </c>
      <c r="D448">
        <v>2635</v>
      </c>
    </row>
    <row r="449" spans="2:4" x14ac:dyDescent="0.3">
      <c r="B449">
        <v>-1939.134</v>
      </c>
      <c r="C449">
        <v>87801</v>
      </c>
      <c r="D449">
        <v>6293</v>
      </c>
    </row>
    <row r="450" spans="2:4" x14ac:dyDescent="0.3">
      <c r="B450">
        <v>-1939.134</v>
      </c>
      <c r="C450">
        <v>406663</v>
      </c>
      <c r="D450">
        <v>8214</v>
      </c>
    </row>
    <row r="451" spans="2:4" x14ac:dyDescent="0.3">
      <c r="B451">
        <v>-1939.134</v>
      </c>
      <c r="C451">
        <v>489243</v>
      </c>
      <c r="D451">
        <v>7384</v>
      </c>
    </row>
    <row r="452" spans="2:4" x14ac:dyDescent="0.3">
      <c r="B452">
        <v>-1939.134</v>
      </c>
      <c r="C452">
        <v>666991</v>
      </c>
      <c r="D452">
        <v>4415</v>
      </c>
    </row>
    <row r="453" spans="2:4" x14ac:dyDescent="0.3">
      <c r="B453">
        <v>-1939.134</v>
      </c>
      <c r="C453">
        <v>738293</v>
      </c>
      <c r="D453">
        <v>2836</v>
      </c>
    </row>
    <row r="454" spans="2:4" x14ac:dyDescent="0.3">
      <c r="B454">
        <v>-1939.134</v>
      </c>
      <c r="C454">
        <v>219387</v>
      </c>
      <c r="D454">
        <v>7057</v>
      </c>
    </row>
    <row r="455" spans="2:4" x14ac:dyDescent="0.3">
      <c r="B455">
        <v>-1939.134</v>
      </c>
      <c r="C455">
        <v>486657</v>
      </c>
      <c r="D455">
        <v>4916</v>
      </c>
    </row>
    <row r="456" spans="2:4" x14ac:dyDescent="0.3">
      <c r="B456">
        <v>-1939.134</v>
      </c>
      <c r="C456">
        <v>862221</v>
      </c>
      <c r="D456">
        <v>2694</v>
      </c>
    </row>
    <row r="457" spans="2:4" x14ac:dyDescent="0.3">
      <c r="B457">
        <v>-1939.134</v>
      </c>
      <c r="C457">
        <v>758647</v>
      </c>
      <c r="D457">
        <v>951</v>
      </c>
    </row>
    <row r="458" spans="2:4" x14ac:dyDescent="0.3">
      <c r="B458">
        <v>-1939.134</v>
      </c>
      <c r="C458">
        <v>598039</v>
      </c>
      <c r="D458">
        <v>5425</v>
      </c>
    </row>
    <row r="459" spans="2:4" x14ac:dyDescent="0.3">
      <c r="B459">
        <v>-1939.134</v>
      </c>
      <c r="C459">
        <v>752513</v>
      </c>
      <c r="D459">
        <v>2174</v>
      </c>
    </row>
    <row r="460" spans="2:4" x14ac:dyDescent="0.3">
      <c r="B460">
        <v>-1939.134</v>
      </c>
      <c r="C460">
        <v>353519</v>
      </c>
      <c r="D460">
        <v>5281</v>
      </c>
    </row>
    <row r="461" spans="2:4" x14ac:dyDescent="0.3">
      <c r="B461">
        <v>-1939.134</v>
      </c>
      <c r="C461">
        <v>990197</v>
      </c>
      <c r="D461">
        <v>1055</v>
      </c>
    </row>
    <row r="462" spans="2:4" x14ac:dyDescent="0.3">
      <c r="B462">
        <v>-1939.134</v>
      </c>
      <c r="C462">
        <v>995233</v>
      </c>
      <c r="D462">
        <v>3558</v>
      </c>
    </row>
    <row r="463" spans="2:4" x14ac:dyDescent="0.3">
      <c r="B463">
        <v>-1939.134</v>
      </c>
      <c r="C463">
        <v>875651</v>
      </c>
      <c r="D463">
        <v>5781</v>
      </c>
    </row>
    <row r="464" spans="2:4" x14ac:dyDescent="0.3">
      <c r="B464">
        <v>-1939.134</v>
      </c>
      <c r="C464">
        <v>889877</v>
      </c>
      <c r="D464">
        <v>8874</v>
      </c>
    </row>
    <row r="465" spans="2:4" x14ac:dyDescent="0.3">
      <c r="B465">
        <v>-1939.134</v>
      </c>
      <c r="C465">
        <v>832673</v>
      </c>
      <c r="D465">
        <v>7217</v>
      </c>
    </row>
    <row r="466" spans="2:4" x14ac:dyDescent="0.3">
      <c r="B466">
        <v>-1939.134</v>
      </c>
      <c r="C466">
        <v>15167</v>
      </c>
      <c r="D466">
        <v>5677</v>
      </c>
    </row>
    <row r="467" spans="2:4" x14ac:dyDescent="0.3">
      <c r="B467">
        <v>-1939.134</v>
      </c>
      <c r="C467">
        <v>131103</v>
      </c>
      <c r="D467">
        <v>8726</v>
      </c>
    </row>
    <row r="468" spans="2:4" x14ac:dyDescent="0.3">
      <c r="B468">
        <v>-1939.134</v>
      </c>
      <c r="C468">
        <v>185171</v>
      </c>
      <c r="D468">
        <v>8807</v>
      </c>
    </row>
    <row r="469" spans="2:4" x14ac:dyDescent="0.3">
      <c r="B469">
        <v>-1939.134</v>
      </c>
      <c r="C469">
        <v>287107</v>
      </c>
      <c r="D469">
        <v>864</v>
      </c>
    </row>
    <row r="470" spans="2:4" x14ac:dyDescent="0.3">
      <c r="B470">
        <v>-1939.134</v>
      </c>
      <c r="C470">
        <v>928733</v>
      </c>
      <c r="D470">
        <v>5990</v>
      </c>
    </row>
    <row r="471" spans="2:4" x14ac:dyDescent="0.3">
      <c r="B471">
        <v>-1939.134</v>
      </c>
      <c r="C471">
        <v>360743</v>
      </c>
      <c r="D471">
        <v>6320</v>
      </c>
    </row>
    <row r="472" spans="2:4" x14ac:dyDescent="0.3">
      <c r="B472">
        <v>-1939.134</v>
      </c>
      <c r="C472">
        <v>383371</v>
      </c>
      <c r="D472">
        <v>3818</v>
      </c>
    </row>
    <row r="473" spans="2:4" x14ac:dyDescent="0.3">
      <c r="B473">
        <v>-1939.134</v>
      </c>
      <c r="C473">
        <v>380765</v>
      </c>
      <c r="D473">
        <v>4098</v>
      </c>
    </row>
    <row r="474" spans="2:4" x14ac:dyDescent="0.3">
      <c r="B474">
        <v>-1939.134</v>
      </c>
      <c r="C474">
        <v>494121</v>
      </c>
      <c r="D474">
        <v>7912</v>
      </c>
    </row>
    <row r="475" spans="2:4" x14ac:dyDescent="0.3">
      <c r="B475">
        <v>-1939.134</v>
      </c>
      <c r="C475">
        <v>240241</v>
      </c>
      <c r="D475">
        <v>3113</v>
      </c>
    </row>
    <row r="476" spans="2:4" x14ac:dyDescent="0.3">
      <c r="B476">
        <v>-1939.134</v>
      </c>
      <c r="C476">
        <v>598569</v>
      </c>
      <c r="D476">
        <v>4600</v>
      </c>
    </row>
    <row r="477" spans="2:4" x14ac:dyDescent="0.3">
      <c r="B477">
        <v>-1939.134</v>
      </c>
      <c r="C477">
        <v>800741</v>
      </c>
      <c r="D477">
        <v>9727</v>
      </c>
    </row>
    <row r="478" spans="2:4" x14ac:dyDescent="0.3">
      <c r="B478">
        <v>-1939.134</v>
      </c>
      <c r="C478">
        <v>743613</v>
      </c>
      <c r="D478">
        <v>3179</v>
      </c>
    </row>
    <row r="479" spans="2:4" x14ac:dyDescent="0.3">
      <c r="B479">
        <v>-1939.134</v>
      </c>
      <c r="C479">
        <v>830367</v>
      </c>
      <c r="D479">
        <v>1351</v>
      </c>
    </row>
    <row r="480" spans="2:4" x14ac:dyDescent="0.3">
      <c r="B480">
        <v>-1939.134</v>
      </c>
      <c r="C480">
        <v>36465</v>
      </c>
      <c r="D480">
        <v>4455</v>
      </c>
    </row>
    <row r="481" spans="2:4" x14ac:dyDescent="0.3">
      <c r="B481">
        <v>-1939.134</v>
      </c>
      <c r="C481">
        <v>370957</v>
      </c>
      <c r="D481">
        <v>554</v>
      </c>
    </row>
    <row r="482" spans="2:4" x14ac:dyDescent="0.3">
      <c r="B482">
        <v>-1939.134</v>
      </c>
      <c r="C482">
        <v>783165</v>
      </c>
      <c r="D482">
        <v>170</v>
      </c>
    </row>
    <row r="483" spans="2:4" x14ac:dyDescent="0.3">
      <c r="B483">
        <v>-1939.134</v>
      </c>
      <c r="C483">
        <v>286835</v>
      </c>
      <c r="D483">
        <v>1969</v>
      </c>
    </row>
    <row r="484" spans="2:4" x14ac:dyDescent="0.3">
      <c r="B484">
        <v>-1939.134</v>
      </c>
      <c r="C484">
        <v>487869</v>
      </c>
      <c r="D484">
        <v>6949</v>
      </c>
    </row>
    <row r="485" spans="2:4" x14ac:dyDescent="0.3">
      <c r="B485">
        <v>-1939.134</v>
      </c>
      <c r="C485">
        <v>127215</v>
      </c>
      <c r="D485">
        <v>9</v>
      </c>
    </row>
    <row r="486" spans="2:4" x14ac:dyDescent="0.3">
      <c r="B486">
        <v>-1939.134</v>
      </c>
      <c r="C486">
        <v>680987</v>
      </c>
      <c r="D486">
        <v>1926</v>
      </c>
    </row>
    <row r="487" spans="2:4" x14ac:dyDescent="0.3">
      <c r="B487">
        <v>-1939.134</v>
      </c>
      <c r="C487">
        <v>705631</v>
      </c>
      <c r="D487">
        <v>1269</v>
      </c>
    </row>
    <row r="488" spans="2:4" x14ac:dyDescent="0.3">
      <c r="B488">
        <v>-1939.134</v>
      </c>
      <c r="C488">
        <v>592043</v>
      </c>
      <c r="D488">
        <v>1090</v>
      </c>
    </row>
    <row r="489" spans="2:4" x14ac:dyDescent="0.3">
      <c r="B489">
        <v>-1939.134</v>
      </c>
      <c r="C489">
        <v>18741</v>
      </c>
      <c r="D489">
        <v>2970</v>
      </c>
    </row>
    <row r="490" spans="2:4" x14ac:dyDescent="0.3">
      <c r="B490">
        <v>-1939.134</v>
      </c>
      <c r="C490">
        <v>396921</v>
      </c>
      <c r="D490">
        <v>2282</v>
      </c>
    </row>
    <row r="491" spans="2:4" x14ac:dyDescent="0.3">
      <c r="B491">
        <v>-1939.134</v>
      </c>
      <c r="C491">
        <v>941497</v>
      </c>
      <c r="D491">
        <v>1317</v>
      </c>
    </row>
    <row r="492" spans="2:4" x14ac:dyDescent="0.3">
      <c r="B492">
        <v>-1939.134</v>
      </c>
      <c r="C492">
        <v>673767</v>
      </c>
      <c r="D492">
        <v>1736</v>
      </c>
    </row>
    <row r="493" spans="2:4" x14ac:dyDescent="0.3">
      <c r="B493">
        <v>-1939.134</v>
      </c>
      <c r="C493">
        <v>456895</v>
      </c>
      <c r="D493">
        <v>8569</v>
      </c>
    </row>
    <row r="494" spans="2:4" x14ac:dyDescent="0.3">
      <c r="B494">
        <v>-1939.134</v>
      </c>
      <c r="C494">
        <v>781349</v>
      </c>
      <c r="D494">
        <v>1079</v>
      </c>
    </row>
    <row r="495" spans="2:4" x14ac:dyDescent="0.3">
      <c r="B495">
        <v>-1939.134</v>
      </c>
      <c r="C495">
        <v>839733</v>
      </c>
      <c r="D495">
        <v>3798</v>
      </c>
    </row>
    <row r="496" spans="2:4" x14ac:dyDescent="0.3">
      <c r="B496">
        <v>-1939.134</v>
      </c>
      <c r="C496">
        <v>22075</v>
      </c>
      <c r="D496">
        <v>659</v>
      </c>
    </row>
    <row r="497" spans="2:4" x14ac:dyDescent="0.3">
      <c r="B497">
        <v>-1939.134</v>
      </c>
      <c r="C497">
        <v>941205</v>
      </c>
      <c r="D497">
        <v>3741</v>
      </c>
    </row>
    <row r="498" spans="2:4" x14ac:dyDescent="0.3">
      <c r="B498">
        <v>-1939.134</v>
      </c>
      <c r="C498">
        <v>549017</v>
      </c>
      <c r="D498">
        <v>8284</v>
      </c>
    </row>
    <row r="499" spans="2:4" x14ac:dyDescent="0.3">
      <c r="B499">
        <v>-1939.134</v>
      </c>
      <c r="C499">
        <v>15245</v>
      </c>
      <c r="D499">
        <v>5252</v>
      </c>
    </row>
    <row r="500" spans="2:4" x14ac:dyDescent="0.3">
      <c r="B500">
        <v>-1939.134</v>
      </c>
      <c r="C500">
        <v>915107</v>
      </c>
      <c r="D500">
        <v>54</v>
      </c>
    </row>
    <row r="501" spans="2:4" x14ac:dyDescent="0.3">
      <c r="B501">
        <v>-1939.134</v>
      </c>
      <c r="C501">
        <v>991193</v>
      </c>
      <c r="D501">
        <v>9337</v>
      </c>
    </row>
    <row r="502" spans="2:4" x14ac:dyDescent="0.3">
      <c r="B502">
        <v>-1939.134</v>
      </c>
      <c r="C502">
        <v>8089</v>
      </c>
      <c r="D502">
        <v>2326</v>
      </c>
    </row>
    <row r="503" spans="2:4" x14ac:dyDescent="0.3">
      <c r="B503">
        <v>-1939.134</v>
      </c>
      <c r="C503">
        <v>618255</v>
      </c>
      <c r="D503">
        <v>5273</v>
      </c>
    </row>
    <row r="504" spans="2:4" x14ac:dyDescent="0.3">
      <c r="B504">
        <v>-1939.134</v>
      </c>
      <c r="C504">
        <v>279725</v>
      </c>
      <c r="D504">
        <v>5288</v>
      </c>
    </row>
    <row r="505" spans="2:4" x14ac:dyDescent="0.3">
      <c r="B505">
        <v>-1939.134</v>
      </c>
      <c r="C505">
        <v>203099</v>
      </c>
      <c r="D505">
        <v>2298</v>
      </c>
    </row>
    <row r="506" spans="2:4" x14ac:dyDescent="0.3">
      <c r="B506">
        <v>-1939.134</v>
      </c>
      <c r="C506">
        <v>400139</v>
      </c>
      <c r="D506">
        <v>3086</v>
      </c>
    </row>
    <row r="507" spans="2:4" x14ac:dyDescent="0.3">
      <c r="B507">
        <v>-1939.134</v>
      </c>
      <c r="C507">
        <v>581929</v>
      </c>
      <c r="D507">
        <v>9964</v>
      </c>
    </row>
    <row r="508" spans="2:4" x14ac:dyDescent="0.3">
      <c r="B508">
        <v>-1939.134</v>
      </c>
      <c r="C508">
        <v>993275</v>
      </c>
      <c r="D508">
        <v>9219</v>
      </c>
    </row>
    <row r="509" spans="2:4" x14ac:dyDescent="0.3">
      <c r="B509">
        <v>-1939.134</v>
      </c>
      <c r="C509">
        <v>374735</v>
      </c>
      <c r="D509">
        <v>1178</v>
      </c>
    </row>
    <row r="510" spans="2:4" x14ac:dyDescent="0.3">
      <c r="B510">
        <v>-1939.134</v>
      </c>
      <c r="C510">
        <v>12477</v>
      </c>
      <c r="D510">
        <v>155</v>
      </c>
    </row>
    <row r="511" spans="2:4" x14ac:dyDescent="0.3">
      <c r="B511">
        <v>-1939.134</v>
      </c>
      <c r="C511">
        <v>285979</v>
      </c>
      <c r="D511">
        <v>5089</v>
      </c>
    </row>
    <row r="512" spans="2:4" x14ac:dyDescent="0.3">
      <c r="B512">
        <v>-1939.134</v>
      </c>
      <c r="C512">
        <v>327185</v>
      </c>
      <c r="D512">
        <v>2704</v>
      </c>
    </row>
    <row r="513" spans="2:4" x14ac:dyDescent="0.3">
      <c r="B513">
        <v>-1939.134</v>
      </c>
      <c r="C513">
        <v>344799</v>
      </c>
      <c r="D513">
        <v>6361</v>
      </c>
    </row>
    <row r="514" spans="2:4" x14ac:dyDescent="0.3">
      <c r="B514">
        <v>-1939.134</v>
      </c>
      <c r="C514">
        <v>565595</v>
      </c>
      <c r="D514">
        <v>1412</v>
      </c>
    </row>
    <row r="515" spans="2:4" x14ac:dyDescent="0.3">
      <c r="B515">
        <v>-1939.134</v>
      </c>
      <c r="C515">
        <v>799233</v>
      </c>
      <c r="D515">
        <v>5500</v>
      </c>
    </row>
    <row r="516" spans="2:4" x14ac:dyDescent="0.3">
      <c r="B516">
        <v>-1939.134</v>
      </c>
      <c r="C516">
        <v>216091</v>
      </c>
      <c r="D516">
        <v>1670</v>
      </c>
    </row>
    <row r="517" spans="2:4" x14ac:dyDescent="0.3">
      <c r="B517">
        <v>-1939.134</v>
      </c>
      <c r="C517">
        <v>276397</v>
      </c>
      <c r="D517">
        <v>3205</v>
      </c>
    </row>
    <row r="518" spans="2:4" x14ac:dyDescent="0.3">
      <c r="B518">
        <v>-1939.134</v>
      </c>
      <c r="C518">
        <v>387163</v>
      </c>
      <c r="D518">
        <v>6739</v>
      </c>
    </row>
    <row r="519" spans="2:4" x14ac:dyDescent="0.3">
      <c r="B519">
        <v>-1939.134</v>
      </c>
      <c r="C519">
        <v>751123</v>
      </c>
      <c r="D519">
        <v>6142</v>
      </c>
    </row>
    <row r="520" spans="2:4" x14ac:dyDescent="0.3">
      <c r="B520">
        <v>-1939.134</v>
      </c>
      <c r="C520">
        <v>804111</v>
      </c>
      <c r="D520">
        <v>1775</v>
      </c>
    </row>
    <row r="521" spans="2:4" x14ac:dyDescent="0.3">
      <c r="B521">
        <v>-1939.134</v>
      </c>
      <c r="C521">
        <v>463473</v>
      </c>
      <c r="D521">
        <v>1249</v>
      </c>
    </row>
    <row r="522" spans="2:4" x14ac:dyDescent="0.3">
      <c r="B522">
        <v>-1939.134</v>
      </c>
      <c r="C522">
        <v>239783</v>
      </c>
      <c r="D522">
        <v>3743</v>
      </c>
    </row>
    <row r="523" spans="2:4" x14ac:dyDescent="0.3">
      <c r="B523">
        <v>-1939.134</v>
      </c>
      <c r="C523">
        <v>807339</v>
      </c>
      <c r="D523">
        <v>4334</v>
      </c>
    </row>
    <row r="524" spans="2:4" x14ac:dyDescent="0.3">
      <c r="B524">
        <v>-1939.134</v>
      </c>
      <c r="C524">
        <v>6455</v>
      </c>
      <c r="D524">
        <v>6251</v>
      </c>
    </row>
    <row r="525" spans="2:4" x14ac:dyDescent="0.3">
      <c r="B525">
        <v>-1939.134</v>
      </c>
      <c r="C525">
        <v>797971</v>
      </c>
      <c r="D525">
        <v>9162</v>
      </c>
    </row>
    <row r="526" spans="2:4" x14ac:dyDescent="0.3">
      <c r="B526">
        <v>-1939.134</v>
      </c>
      <c r="C526">
        <v>613075</v>
      </c>
      <c r="D526">
        <v>2056</v>
      </c>
    </row>
    <row r="527" spans="2:4" x14ac:dyDescent="0.3">
      <c r="B527">
        <v>-1939.134</v>
      </c>
      <c r="C527">
        <v>87137</v>
      </c>
      <c r="D527">
        <v>6837</v>
      </c>
    </row>
    <row r="528" spans="2:4" x14ac:dyDescent="0.3">
      <c r="B528">
        <v>-1939.134</v>
      </c>
      <c r="C528">
        <v>975897</v>
      </c>
      <c r="D528">
        <v>1569</v>
      </c>
    </row>
    <row r="529" spans="2:4" x14ac:dyDescent="0.3">
      <c r="B529">
        <v>-1939.134</v>
      </c>
      <c r="C529">
        <v>477917</v>
      </c>
      <c r="D529">
        <v>9240</v>
      </c>
    </row>
    <row r="530" spans="2:4" x14ac:dyDescent="0.3">
      <c r="B530">
        <v>-1939.134</v>
      </c>
      <c r="C530">
        <v>525405</v>
      </c>
      <c r="D530">
        <v>9764</v>
      </c>
    </row>
    <row r="531" spans="2:4" x14ac:dyDescent="0.3">
      <c r="B531">
        <v>-1939.134</v>
      </c>
      <c r="C531">
        <v>212259</v>
      </c>
      <c r="D531">
        <v>6775</v>
      </c>
    </row>
    <row r="532" spans="2:4" x14ac:dyDescent="0.3">
      <c r="B532">
        <v>-1939.134</v>
      </c>
      <c r="C532">
        <v>420067</v>
      </c>
      <c r="D532">
        <v>3267</v>
      </c>
    </row>
    <row r="533" spans="2:4" x14ac:dyDescent="0.3">
      <c r="B533">
        <v>-1939.134</v>
      </c>
      <c r="C533">
        <v>574393</v>
      </c>
      <c r="D533">
        <v>7731</v>
      </c>
    </row>
    <row r="534" spans="2:4" x14ac:dyDescent="0.3">
      <c r="B534">
        <v>-1939.134</v>
      </c>
      <c r="C534">
        <v>532071</v>
      </c>
      <c r="D534">
        <v>4034</v>
      </c>
    </row>
    <row r="535" spans="2:4" x14ac:dyDescent="0.3">
      <c r="B535">
        <v>-1939.134</v>
      </c>
      <c r="C535">
        <v>545501</v>
      </c>
      <c r="D535">
        <v>8857</v>
      </c>
    </row>
    <row r="536" spans="2:4" x14ac:dyDescent="0.3">
      <c r="B536">
        <v>-1939.134</v>
      </c>
      <c r="C536">
        <v>2315</v>
      </c>
      <c r="D536">
        <v>2397</v>
      </c>
    </row>
    <row r="537" spans="2:4" x14ac:dyDescent="0.3">
      <c r="B537">
        <v>-1939.134</v>
      </c>
      <c r="C537">
        <v>131005</v>
      </c>
      <c r="D537">
        <v>9462</v>
      </c>
    </row>
    <row r="538" spans="2:4" x14ac:dyDescent="0.3">
      <c r="B538">
        <v>-1939.134</v>
      </c>
      <c r="C538">
        <v>48057</v>
      </c>
      <c r="D538">
        <v>3318</v>
      </c>
    </row>
    <row r="539" spans="2:4" x14ac:dyDescent="0.3">
      <c r="B539">
        <v>-1939.134</v>
      </c>
      <c r="C539">
        <v>691251</v>
      </c>
      <c r="D539">
        <v>2249</v>
      </c>
    </row>
    <row r="540" spans="2:4" x14ac:dyDescent="0.3">
      <c r="B540">
        <v>-1939.134</v>
      </c>
      <c r="C540">
        <v>519357</v>
      </c>
      <c r="D540">
        <v>559</v>
      </c>
    </row>
    <row r="541" spans="2:4" x14ac:dyDescent="0.3">
      <c r="B541">
        <v>-1939.134</v>
      </c>
      <c r="C541">
        <v>901153</v>
      </c>
      <c r="D541">
        <v>9684</v>
      </c>
    </row>
    <row r="542" spans="2:4" x14ac:dyDescent="0.3">
      <c r="B542">
        <v>-1939.134</v>
      </c>
      <c r="C542">
        <v>100727</v>
      </c>
      <c r="D542">
        <v>4592</v>
      </c>
    </row>
    <row r="543" spans="2:4" x14ac:dyDescent="0.3">
      <c r="B543">
        <v>-1939.134</v>
      </c>
      <c r="C543">
        <v>424223</v>
      </c>
      <c r="D543">
        <v>900</v>
      </c>
    </row>
    <row r="544" spans="2:4" x14ac:dyDescent="0.3">
      <c r="B544">
        <v>-1939.134</v>
      </c>
      <c r="C544">
        <v>515983</v>
      </c>
      <c r="D544">
        <v>8810</v>
      </c>
    </row>
    <row r="545" spans="2:4" x14ac:dyDescent="0.3">
      <c r="B545">
        <v>-1939.134</v>
      </c>
      <c r="C545">
        <v>679891</v>
      </c>
      <c r="D545">
        <v>3168</v>
      </c>
    </row>
    <row r="546" spans="2:4" x14ac:dyDescent="0.3">
      <c r="B546">
        <v>-1939.134</v>
      </c>
      <c r="C546">
        <v>178455</v>
      </c>
      <c r="D546">
        <v>7812</v>
      </c>
    </row>
    <row r="547" spans="2:4" x14ac:dyDescent="0.3">
      <c r="B547">
        <v>-1939.134</v>
      </c>
      <c r="C547">
        <v>478341</v>
      </c>
      <c r="D547">
        <v>731</v>
      </c>
    </row>
    <row r="548" spans="2:4" x14ac:dyDescent="0.3">
      <c r="B548">
        <v>-1939.134</v>
      </c>
      <c r="C548">
        <v>421653</v>
      </c>
      <c r="D548">
        <v>2922</v>
      </c>
    </row>
    <row r="549" spans="2:4" x14ac:dyDescent="0.3">
      <c r="B549">
        <v>-1939.134</v>
      </c>
      <c r="C549">
        <v>310707</v>
      </c>
      <c r="D549">
        <v>4460</v>
      </c>
    </row>
    <row r="550" spans="2:4" x14ac:dyDescent="0.3">
      <c r="B550">
        <v>-1939.134</v>
      </c>
      <c r="C550">
        <v>544009</v>
      </c>
      <c r="D550">
        <v>842</v>
      </c>
    </row>
    <row r="551" spans="2:4" x14ac:dyDescent="0.3">
      <c r="B551">
        <v>-1939.134</v>
      </c>
      <c r="C551">
        <v>512507</v>
      </c>
      <c r="D551">
        <v>7385</v>
      </c>
    </row>
    <row r="552" spans="2:4" x14ac:dyDescent="0.3">
      <c r="B552">
        <v>-1939.134</v>
      </c>
      <c r="C552">
        <v>599729</v>
      </c>
      <c r="D552">
        <v>658</v>
      </c>
    </row>
    <row r="553" spans="2:4" x14ac:dyDescent="0.3">
      <c r="B553">
        <v>-1939.134</v>
      </c>
      <c r="C553">
        <v>407049</v>
      </c>
      <c r="D553">
        <v>2089</v>
      </c>
    </row>
    <row r="554" spans="2:4" x14ac:dyDescent="0.3">
      <c r="B554">
        <v>-1939.134</v>
      </c>
      <c r="C554">
        <v>896897</v>
      </c>
      <c r="D554">
        <v>3919</v>
      </c>
    </row>
    <row r="555" spans="2:4" x14ac:dyDescent="0.3">
      <c r="B555">
        <v>-1939.134</v>
      </c>
      <c r="C555">
        <v>385059</v>
      </c>
      <c r="D555">
        <v>7607</v>
      </c>
    </row>
    <row r="556" spans="2:4" x14ac:dyDescent="0.3">
      <c r="B556">
        <v>-1939.134</v>
      </c>
      <c r="C556">
        <v>993885</v>
      </c>
      <c r="D556">
        <v>6104</v>
      </c>
    </row>
    <row r="557" spans="2:4" x14ac:dyDescent="0.3">
      <c r="B557">
        <v>-1939.134</v>
      </c>
      <c r="C557">
        <v>736915</v>
      </c>
      <c r="D557">
        <v>6481</v>
      </c>
    </row>
    <row r="558" spans="2:4" x14ac:dyDescent="0.3">
      <c r="B558">
        <v>-1939.134</v>
      </c>
      <c r="C558">
        <v>853231</v>
      </c>
      <c r="D558">
        <v>9250</v>
      </c>
    </row>
    <row r="559" spans="2:4" x14ac:dyDescent="0.3">
      <c r="B559">
        <v>-1939.134</v>
      </c>
      <c r="C559">
        <v>685561</v>
      </c>
      <c r="D559">
        <v>9973</v>
      </c>
    </row>
    <row r="560" spans="2:4" x14ac:dyDescent="0.3">
      <c r="B560">
        <v>-1939.134</v>
      </c>
      <c r="C560">
        <v>217415</v>
      </c>
      <c r="D560">
        <v>1240</v>
      </c>
    </row>
    <row r="561" spans="2:4" x14ac:dyDescent="0.3">
      <c r="B561">
        <v>-1939.134</v>
      </c>
      <c r="C561">
        <v>22659</v>
      </c>
      <c r="D561">
        <v>4131</v>
      </c>
    </row>
    <row r="562" spans="2:4" x14ac:dyDescent="0.3">
      <c r="B562">
        <v>-1939.134</v>
      </c>
      <c r="C562">
        <v>638835</v>
      </c>
      <c r="D562">
        <v>9898</v>
      </c>
    </row>
    <row r="563" spans="2:4" x14ac:dyDescent="0.3">
      <c r="B563">
        <v>-1939.134</v>
      </c>
      <c r="C563">
        <v>646641</v>
      </c>
      <c r="D563">
        <v>8597</v>
      </c>
    </row>
    <row r="564" spans="2:4" x14ac:dyDescent="0.3">
      <c r="B564">
        <v>-1939.134</v>
      </c>
      <c r="C564">
        <v>627905</v>
      </c>
      <c r="D564">
        <v>6347</v>
      </c>
    </row>
    <row r="565" spans="2:4" x14ac:dyDescent="0.3">
      <c r="B565">
        <v>-1939.134</v>
      </c>
      <c r="C565">
        <v>827245</v>
      </c>
      <c r="D565">
        <v>7560</v>
      </c>
    </row>
    <row r="566" spans="2:4" x14ac:dyDescent="0.3">
      <c r="B566">
        <v>-1939.134</v>
      </c>
      <c r="C566">
        <v>250543</v>
      </c>
      <c r="D566">
        <v>6606</v>
      </c>
    </row>
    <row r="567" spans="2:4" x14ac:dyDescent="0.3">
      <c r="B567">
        <v>-1939.134</v>
      </c>
      <c r="C567">
        <v>34373</v>
      </c>
      <c r="D567">
        <v>8448</v>
      </c>
    </row>
    <row r="568" spans="2:4" x14ac:dyDescent="0.3">
      <c r="B568">
        <v>-1939.134</v>
      </c>
      <c r="C568">
        <v>820829</v>
      </c>
      <c r="D568">
        <v>7142</v>
      </c>
    </row>
    <row r="569" spans="2:4" x14ac:dyDescent="0.3">
      <c r="B569">
        <v>-1939.134</v>
      </c>
      <c r="C569">
        <v>788293</v>
      </c>
      <c r="D569">
        <v>1003</v>
      </c>
    </row>
    <row r="570" spans="2:4" x14ac:dyDescent="0.3">
      <c r="B570">
        <v>-1939.134</v>
      </c>
      <c r="C570">
        <v>159367</v>
      </c>
      <c r="D570">
        <v>7903</v>
      </c>
    </row>
    <row r="571" spans="2:4" x14ac:dyDescent="0.3">
      <c r="B571">
        <v>-1939.134</v>
      </c>
      <c r="C571">
        <v>503383</v>
      </c>
      <c r="D571">
        <v>5069</v>
      </c>
    </row>
    <row r="572" spans="2:4" x14ac:dyDescent="0.3">
      <c r="B572">
        <v>-1939.134</v>
      </c>
      <c r="C572">
        <v>618385</v>
      </c>
      <c r="D572">
        <v>3050</v>
      </c>
    </row>
    <row r="573" spans="2:4" x14ac:dyDescent="0.3">
      <c r="B573">
        <v>-1939.134</v>
      </c>
      <c r="C573">
        <v>40327</v>
      </c>
      <c r="D573">
        <v>971</v>
      </c>
    </row>
    <row r="574" spans="2:4" x14ac:dyDescent="0.3">
      <c r="B574">
        <v>-1939.134</v>
      </c>
      <c r="C574">
        <v>90101</v>
      </c>
      <c r="D574">
        <v>8117</v>
      </c>
    </row>
    <row r="575" spans="2:4" x14ac:dyDescent="0.3">
      <c r="B575">
        <v>-1939.134</v>
      </c>
      <c r="C575">
        <v>390413</v>
      </c>
      <c r="D575">
        <v>9674</v>
      </c>
    </row>
    <row r="576" spans="2:4" x14ac:dyDescent="0.3">
      <c r="B576">
        <v>-1939.134</v>
      </c>
      <c r="C576">
        <v>592837</v>
      </c>
      <c r="D576">
        <v>6480</v>
      </c>
    </row>
    <row r="577" spans="2:4" x14ac:dyDescent="0.3">
      <c r="B577">
        <v>-1939.134</v>
      </c>
      <c r="C577">
        <v>975051</v>
      </c>
      <c r="D577">
        <v>4505</v>
      </c>
    </row>
    <row r="578" spans="2:4" x14ac:dyDescent="0.3">
      <c r="B578">
        <v>-1939.134</v>
      </c>
      <c r="C578">
        <v>234937</v>
      </c>
      <c r="D578">
        <v>4167</v>
      </c>
    </row>
    <row r="579" spans="2:4" x14ac:dyDescent="0.3">
      <c r="B579">
        <v>-1939.134</v>
      </c>
      <c r="C579">
        <v>27249</v>
      </c>
      <c r="D579">
        <v>6877</v>
      </c>
    </row>
    <row r="580" spans="2:4" x14ac:dyDescent="0.3">
      <c r="B580">
        <v>-1939.134</v>
      </c>
      <c r="C580">
        <v>618469</v>
      </c>
      <c r="D580">
        <v>4990</v>
      </c>
    </row>
    <row r="581" spans="2:4" x14ac:dyDescent="0.3">
      <c r="B581">
        <v>-1939.134</v>
      </c>
      <c r="C581">
        <v>845579</v>
      </c>
      <c r="D581">
        <v>8421</v>
      </c>
    </row>
    <row r="582" spans="2:4" x14ac:dyDescent="0.3">
      <c r="B582">
        <v>-1939.134</v>
      </c>
      <c r="C582">
        <v>337249</v>
      </c>
      <c r="D582">
        <v>9663</v>
      </c>
    </row>
    <row r="583" spans="2:4" x14ac:dyDescent="0.3">
      <c r="B583">
        <v>-1939.134</v>
      </c>
      <c r="C583">
        <v>61831</v>
      </c>
      <c r="D583">
        <v>9792</v>
      </c>
    </row>
    <row r="584" spans="2:4" x14ac:dyDescent="0.3">
      <c r="B584">
        <v>-1939.134</v>
      </c>
      <c r="C584">
        <v>690671</v>
      </c>
      <c r="D584">
        <v>5356</v>
      </c>
    </row>
    <row r="585" spans="2:4" x14ac:dyDescent="0.3">
      <c r="B585">
        <v>-1939.134</v>
      </c>
      <c r="C585">
        <v>528519</v>
      </c>
      <c r="D585">
        <v>6023</v>
      </c>
    </row>
    <row r="586" spans="2:4" x14ac:dyDescent="0.3">
      <c r="B586">
        <v>-1939.134</v>
      </c>
      <c r="C586">
        <v>27733</v>
      </c>
      <c r="D586">
        <v>2407</v>
      </c>
    </row>
    <row r="587" spans="2:4" x14ac:dyDescent="0.3">
      <c r="B587">
        <v>-1939.134</v>
      </c>
      <c r="C587">
        <v>156147</v>
      </c>
      <c r="D587">
        <v>1186</v>
      </c>
    </row>
    <row r="588" spans="2:4" x14ac:dyDescent="0.3">
      <c r="B588">
        <v>-1939.134</v>
      </c>
      <c r="C588">
        <v>845617</v>
      </c>
      <c r="D588">
        <v>1262</v>
      </c>
    </row>
    <row r="589" spans="2:4" x14ac:dyDescent="0.3">
      <c r="B589">
        <v>-1939.134</v>
      </c>
      <c r="C589">
        <v>202405</v>
      </c>
      <c r="D589">
        <v>7538</v>
      </c>
    </row>
    <row r="590" spans="2:4" x14ac:dyDescent="0.3">
      <c r="B590">
        <v>-1939.134</v>
      </c>
      <c r="C590">
        <v>539967</v>
      </c>
      <c r="D590">
        <v>6088</v>
      </c>
    </row>
    <row r="591" spans="2:4" x14ac:dyDescent="0.3">
      <c r="B591">
        <v>-1939.134</v>
      </c>
      <c r="C591">
        <v>673681</v>
      </c>
      <c r="D591">
        <v>3809</v>
      </c>
    </row>
    <row r="592" spans="2:4" x14ac:dyDescent="0.3">
      <c r="B592">
        <v>-1939.134</v>
      </c>
      <c r="C592">
        <v>821011</v>
      </c>
      <c r="D592">
        <v>161</v>
      </c>
    </row>
    <row r="593" spans="2:4" x14ac:dyDescent="0.3">
      <c r="B593">
        <v>-1939.134</v>
      </c>
      <c r="C593">
        <v>375431</v>
      </c>
      <c r="D593">
        <v>7063</v>
      </c>
    </row>
    <row r="594" spans="2:4" x14ac:dyDescent="0.3">
      <c r="B594">
        <v>-1939.134</v>
      </c>
      <c r="C594">
        <v>575827</v>
      </c>
      <c r="D594">
        <v>3367</v>
      </c>
    </row>
    <row r="595" spans="2:4" x14ac:dyDescent="0.3">
      <c r="B595">
        <v>-1939.134</v>
      </c>
      <c r="C595">
        <v>141327</v>
      </c>
      <c r="D595">
        <v>6923</v>
      </c>
    </row>
    <row r="596" spans="2:4" x14ac:dyDescent="0.3">
      <c r="B596">
        <v>-1939.134</v>
      </c>
      <c r="C596">
        <v>255439</v>
      </c>
      <c r="D596">
        <v>7403</v>
      </c>
    </row>
    <row r="597" spans="2:4" x14ac:dyDescent="0.3">
      <c r="B597">
        <v>-1939.134</v>
      </c>
      <c r="C597">
        <v>26049</v>
      </c>
      <c r="D597">
        <v>4199</v>
      </c>
    </row>
    <row r="598" spans="2:4" x14ac:dyDescent="0.3">
      <c r="B598">
        <v>-1939.134</v>
      </c>
      <c r="C598">
        <v>848579</v>
      </c>
      <c r="D598">
        <v>2263</v>
      </c>
    </row>
    <row r="599" spans="2:4" x14ac:dyDescent="0.3">
      <c r="B599">
        <v>-1939.134</v>
      </c>
      <c r="C599">
        <v>791173</v>
      </c>
      <c r="D599">
        <v>5859</v>
      </c>
    </row>
    <row r="600" spans="2:4" x14ac:dyDescent="0.3">
      <c r="B600">
        <v>-1939.134</v>
      </c>
      <c r="C600">
        <v>603391</v>
      </c>
      <c r="D600">
        <v>5986</v>
      </c>
    </row>
    <row r="601" spans="2:4" x14ac:dyDescent="0.3">
      <c r="B601">
        <v>-1939.134</v>
      </c>
      <c r="C601">
        <v>7913</v>
      </c>
      <c r="D601">
        <v>4024</v>
      </c>
    </row>
    <row r="602" spans="2:4" x14ac:dyDescent="0.3">
      <c r="B602">
        <v>-1939.134</v>
      </c>
      <c r="C602">
        <v>140899</v>
      </c>
      <c r="D602">
        <v>6624</v>
      </c>
    </row>
    <row r="603" spans="2:4" x14ac:dyDescent="0.3">
      <c r="B603">
        <v>-1939.134</v>
      </c>
      <c r="C603">
        <v>667543</v>
      </c>
      <c r="D603">
        <v>8894</v>
      </c>
    </row>
    <row r="604" spans="2:4" x14ac:dyDescent="0.3">
      <c r="B604">
        <v>-1939.134</v>
      </c>
      <c r="C604">
        <v>708577</v>
      </c>
      <c r="D604">
        <v>1350</v>
      </c>
    </row>
    <row r="605" spans="2:4" x14ac:dyDescent="0.3">
      <c r="B605">
        <v>-1939.134</v>
      </c>
      <c r="C605">
        <v>708207</v>
      </c>
      <c r="D605">
        <v>1158</v>
      </c>
    </row>
    <row r="606" spans="2:4" x14ac:dyDescent="0.3">
      <c r="B606">
        <v>-1939.134</v>
      </c>
      <c r="C606">
        <v>448829</v>
      </c>
      <c r="D606">
        <v>938</v>
      </c>
    </row>
    <row r="607" spans="2:4" x14ac:dyDescent="0.3">
      <c r="B607">
        <v>-1939.134</v>
      </c>
      <c r="C607">
        <v>472001</v>
      </c>
      <c r="D607">
        <v>1791</v>
      </c>
    </row>
    <row r="608" spans="2:4" x14ac:dyDescent="0.3">
      <c r="B608">
        <v>-1939.134</v>
      </c>
      <c r="C608">
        <v>884761</v>
      </c>
      <c r="D608">
        <v>7175</v>
      </c>
    </row>
    <row r="609" spans="2:4" x14ac:dyDescent="0.3">
      <c r="B609">
        <v>-1939.134</v>
      </c>
      <c r="C609">
        <v>594945</v>
      </c>
      <c r="D609">
        <v>9415</v>
      </c>
    </row>
    <row r="610" spans="2:4" x14ac:dyDescent="0.3">
      <c r="B610">
        <v>-1939.134</v>
      </c>
      <c r="C610">
        <v>193081</v>
      </c>
      <c r="D610">
        <v>6820</v>
      </c>
    </row>
    <row r="611" spans="2:4" x14ac:dyDescent="0.3">
      <c r="B611">
        <v>-1939.134</v>
      </c>
      <c r="C611">
        <v>374157</v>
      </c>
      <c r="D611">
        <v>5981</v>
      </c>
    </row>
    <row r="612" spans="2:4" x14ac:dyDescent="0.3">
      <c r="B612">
        <v>-1939.134</v>
      </c>
      <c r="C612">
        <v>714319</v>
      </c>
      <c r="D612">
        <v>5941</v>
      </c>
    </row>
    <row r="613" spans="2:4" x14ac:dyDescent="0.3">
      <c r="B613">
        <v>-1939.134</v>
      </c>
      <c r="C613">
        <v>408713</v>
      </c>
      <c r="D613">
        <v>450</v>
      </c>
    </row>
    <row r="614" spans="2:4" x14ac:dyDescent="0.3">
      <c r="B614">
        <v>-1939.134</v>
      </c>
      <c r="C614">
        <v>434819</v>
      </c>
      <c r="D614">
        <v>7660</v>
      </c>
    </row>
    <row r="615" spans="2:4" x14ac:dyDescent="0.3">
      <c r="B615">
        <v>-1939.134</v>
      </c>
      <c r="C615">
        <v>357893</v>
      </c>
      <c r="D615">
        <v>8199</v>
      </c>
    </row>
    <row r="616" spans="2:4" x14ac:dyDescent="0.3">
      <c r="B616">
        <v>-1939.134</v>
      </c>
      <c r="C616">
        <v>996507</v>
      </c>
      <c r="D616">
        <v>5324</v>
      </c>
    </row>
    <row r="617" spans="2:4" x14ac:dyDescent="0.3">
      <c r="B617">
        <v>-1939.134</v>
      </c>
      <c r="C617">
        <v>860643</v>
      </c>
      <c r="D617">
        <v>1844</v>
      </c>
    </row>
    <row r="618" spans="2:4" x14ac:dyDescent="0.3">
      <c r="B618">
        <v>-1939.134</v>
      </c>
      <c r="C618">
        <v>908977</v>
      </c>
      <c r="D618">
        <v>2740</v>
      </c>
    </row>
    <row r="619" spans="2:4" x14ac:dyDescent="0.3">
      <c r="B619">
        <v>-1939.134</v>
      </c>
      <c r="C619">
        <v>127359</v>
      </c>
      <c r="D619">
        <v>1737</v>
      </c>
    </row>
    <row r="620" spans="2:4" x14ac:dyDescent="0.3">
      <c r="B620">
        <v>-1939.134</v>
      </c>
      <c r="C620">
        <v>613301</v>
      </c>
      <c r="D620">
        <v>9075</v>
      </c>
    </row>
    <row r="621" spans="2:4" x14ac:dyDescent="0.3">
      <c r="B621">
        <v>-1939.134</v>
      </c>
      <c r="C621">
        <v>325489</v>
      </c>
      <c r="D621">
        <v>7738</v>
      </c>
    </row>
    <row r="622" spans="2:4" x14ac:dyDescent="0.3">
      <c r="B622">
        <v>-1939.134</v>
      </c>
      <c r="C622">
        <v>804413</v>
      </c>
      <c r="D622">
        <v>8157</v>
      </c>
    </row>
    <row r="623" spans="2:4" x14ac:dyDescent="0.3">
      <c r="B623">
        <v>-1939.134</v>
      </c>
      <c r="C623">
        <v>731015</v>
      </c>
      <c r="D623">
        <v>5475</v>
      </c>
    </row>
    <row r="624" spans="2:4" x14ac:dyDescent="0.3">
      <c r="B624">
        <v>-1939.134</v>
      </c>
      <c r="C624">
        <v>752147</v>
      </c>
      <c r="D624">
        <v>9031</v>
      </c>
    </row>
    <row r="625" spans="2:4" x14ac:dyDescent="0.3">
      <c r="B625">
        <v>-1939.134</v>
      </c>
      <c r="C625">
        <v>529389</v>
      </c>
      <c r="D625">
        <v>4725</v>
      </c>
    </row>
    <row r="626" spans="2:4" x14ac:dyDescent="0.3">
      <c r="B626">
        <v>-1939.134</v>
      </c>
      <c r="C626">
        <v>561513</v>
      </c>
      <c r="D626">
        <v>3345</v>
      </c>
    </row>
    <row r="627" spans="2:4" x14ac:dyDescent="0.3">
      <c r="B627">
        <v>-1939.134</v>
      </c>
      <c r="C627">
        <v>821867</v>
      </c>
      <c r="D627">
        <v>7237</v>
      </c>
    </row>
    <row r="628" spans="2:4" x14ac:dyDescent="0.3">
      <c r="B628">
        <v>-1939.134</v>
      </c>
      <c r="C628">
        <v>504155</v>
      </c>
      <c r="D628">
        <v>7516</v>
      </c>
    </row>
    <row r="629" spans="2:4" x14ac:dyDescent="0.3">
      <c r="B629">
        <v>-1939.134</v>
      </c>
      <c r="C629">
        <v>483555</v>
      </c>
      <c r="D629">
        <v>9956</v>
      </c>
    </row>
    <row r="630" spans="2:4" x14ac:dyDescent="0.3">
      <c r="B630">
        <v>-1939.134</v>
      </c>
      <c r="C630">
        <v>925265</v>
      </c>
      <c r="D630">
        <v>5017</v>
      </c>
    </row>
    <row r="631" spans="2:4" x14ac:dyDescent="0.3">
      <c r="B631">
        <v>-1939.134</v>
      </c>
      <c r="C631">
        <v>860029</v>
      </c>
      <c r="D631">
        <v>760</v>
      </c>
    </row>
    <row r="632" spans="2:4" x14ac:dyDescent="0.3">
      <c r="B632">
        <v>-1939.134</v>
      </c>
      <c r="C632">
        <v>136805</v>
      </c>
      <c r="D632">
        <v>5539</v>
      </c>
    </row>
    <row r="633" spans="2:4" x14ac:dyDescent="0.3">
      <c r="B633">
        <v>-1939.134</v>
      </c>
      <c r="C633">
        <v>48713</v>
      </c>
      <c r="D633">
        <v>1880</v>
      </c>
    </row>
    <row r="634" spans="2:4" x14ac:dyDescent="0.3">
      <c r="B634">
        <v>-1939.134</v>
      </c>
      <c r="C634">
        <v>352347</v>
      </c>
      <c r="D634">
        <v>6150</v>
      </c>
    </row>
    <row r="635" spans="2:4" x14ac:dyDescent="0.3">
      <c r="B635">
        <v>-1939.134</v>
      </c>
      <c r="C635">
        <v>355981</v>
      </c>
      <c r="D635">
        <v>5865</v>
      </c>
    </row>
    <row r="636" spans="2:4" x14ac:dyDescent="0.3">
      <c r="B636">
        <v>-1939.134</v>
      </c>
      <c r="C636">
        <v>341365</v>
      </c>
      <c r="D636">
        <v>2794</v>
      </c>
    </row>
    <row r="637" spans="2:4" x14ac:dyDescent="0.3">
      <c r="B637">
        <v>-1939.134</v>
      </c>
      <c r="C637">
        <v>921449</v>
      </c>
      <c r="D637">
        <v>7562</v>
      </c>
    </row>
    <row r="638" spans="2:4" x14ac:dyDescent="0.3">
      <c r="B638">
        <v>-1939.134</v>
      </c>
      <c r="C638">
        <v>662807</v>
      </c>
      <c r="D638">
        <v>4554</v>
      </c>
    </row>
    <row r="639" spans="2:4" x14ac:dyDescent="0.3">
      <c r="B639">
        <v>-1939.134</v>
      </c>
      <c r="C639">
        <v>710771</v>
      </c>
      <c r="D639">
        <v>5070</v>
      </c>
    </row>
    <row r="640" spans="2:4" x14ac:dyDescent="0.3">
      <c r="B640">
        <v>-1939.134</v>
      </c>
      <c r="C640">
        <v>235489</v>
      </c>
      <c r="D640">
        <v>5050</v>
      </c>
    </row>
    <row r="641" spans="2:4" x14ac:dyDescent="0.3">
      <c r="B641">
        <v>-1939.134</v>
      </c>
      <c r="C641">
        <v>205741</v>
      </c>
      <c r="D641">
        <v>5220</v>
      </c>
    </row>
    <row r="642" spans="2:4" x14ac:dyDescent="0.3">
      <c r="B642">
        <v>-1939.134</v>
      </c>
      <c r="C642">
        <v>88059</v>
      </c>
      <c r="D642">
        <v>9377</v>
      </c>
    </row>
    <row r="643" spans="2:4" x14ac:dyDescent="0.3">
      <c r="B643">
        <v>-1939.134</v>
      </c>
      <c r="C643">
        <v>739629</v>
      </c>
      <c r="D643">
        <v>3954</v>
      </c>
    </row>
    <row r="644" spans="2:4" x14ac:dyDescent="0.3">
      <c r="B644">
        <v>-1939.134</v>
      </c>
      <c r="C644">
        <v>477271</v>
      </c>
      <c r="D644">
        <v>8803</v>
      </c>
    </row>
    <row r="645" spans="2:4" x14ac:dyDescent="0.3">
      <c r="B645">
        <v>-1939.134</v>
      </c>
      <c r="C645">
        <v>944169</v>
      </c>
      <c r="D645">
        <v>2786</v>
      </c>
    </row>
    <row r="646" spans="2:4" x14ac:dyDescent="0.3">
      <c r="B646">
        <v>-1939.134</v>
      </c>
      <c r="C646">
        <v>818353</v>
      </c>
      <c r="D646">
        <v>1256</v>
      </c>
    </row>
    <row r="647" spans="2:4" x14ac:dyDescent="0.3">
      <c r="B647">
        <v>-1939.134</v>
      </c>
      <c r="C647">
        <v>605161</v>
      </c>
      <c r="D647">
        <v>409</v>
      </c>
    </row>
    <row r="648" spans="2:4" x14ac:dyDescent="0.3">
      <c r="B648">
        <v>-1939.134</v>
      </c>
      <c r="C648">
        <v>701525</v>
      </c>
      <c r="D648">
        <v>239</v>
      </c>
    </row>
    <row r="649" spans="2:4" x14ac:dyDescent="0.3">
      <c r="B649">
        <v>-1939.134</v>
      </c>
      <c r="C649">
        <v>884939</v>
      </c>
      <c r="D649">
        <v>3629</v>
      </c>
    </row>
    <row r="650" spans="2:4" x14ac:dyDescent="0.3">
      <c r="B650">
        <v>-1939.134</v>
      </c>
      <c r="C650">
        <v>852283</v>
      </c>
      <c r="D650">
        <v>616</v>
      </c>
    </row>
    <row r="651" spans="2:4" x14ac:dyDescent="0.3">
      <c r="B651">
        <v>-1939.134</v>
      </c>
      <c r="C651">
        <v>588919</v>
      </c>
      <c r="D651">
        <v>8790</v>
      </c>
    </row>
    <row r="652" spans="2:4" x14ac:dyDescent="0.3">
      <c r="B652">
        <v>-1939.134</v>
      </c>
      <c r="C652">
        <v>328455</v>
      </c>
      <c r="D652">
        <v>5989</v>
      </c>
    </row>
    <row r="653" spans="2:4" x14ac:dyDescent="0.3">
      <c r="B653">
        <v>-1939.134</v>
      </c>
      <c r="C653">
        <v>858305</v>
      </c>
      <c r="D653">
        <v>8626</v>
      </c>
    </row>
    <row r="654" spans="2:4" x14ac:dyDescent="0.3">
      <c r="B654">
        <v>-1939.134</v>
      </c>
      <c r="C654">
        <v>891481</v>
      </c>
      <c r="D654">
        <v>1948</v>
      </c>
    </row>
    <row r="655" spans="2:4" x14ac:dyDescent="0.3">
      <c r="B655">
        <v>-1939.134</v>
      </c>
      <c r="C655">
        <v>832963</v>
      </c>
      <c r="D655">
        <v>5354</v>
      </c>
    </row>
    <row r="656" spans="2:4" x14ac:dyDescent="0.3">
      <c r="B656">
        <v>-1939.134</v>
      </c>
      <c r="C656">
        <v>245811</v>
      </c>
      <c r="D656">
        <v>6863</v>
      </c>
    </row>
    <row r="657" spans="2:4" x14ac:dyDescent="0.3">
      <c r="B657">
        <v>-1939.134</v>
      </c>
      <c r="C657">
        <v>87467</v>
      </c>
      <c r="D657">
        <v>6744</v>
      </c>
    </row>
    <row r="658" spans="2:4" x14ac:dyDescent="0.3">
      <c r="B658">
        <v>-1939.134</v>
      </c>
      <c r="C658">
        <v>390983</v>
      </c>
      <c r="D658">
        <v>6516</v>
      </c>
    </row>
    <row r="659" spans="2:4" x14ac:dyDescent="0.3">
      <c r="B659">
        <v>-1939.134</v>
      </c>
      <c r="C659">
        <v>726025</v>
      </c>
      <c r="D659">
        <v>1445</v>
      </c>
    </row>
    <row r="660" spans="2:4" x14ac:dyDescent="0.3">
      <c r="B660">
        <v>-1939.134</v>
      </c>
      <c r="C660">
        <v>583319</v>
      </c>
      <c r="D660">
        <v>6728</v>
      </c>
    </row>
    <row r="661" spans="2:4" x14ac:dyDescent="0.3">
      <c r="B661">
        <v>-1939.134</v>
      </c>
      <c r="C661">
        <v>864003</v>
      </c>
      <c r="D661">
        <v>7179</v>
      </c>
    </row>
    <row r="662" spans="2:4" x14ac:dyDescent="0.3">
      <c r="B662">
        <v>-1939.134</v>
      </c>
      <c r="C662">
        <v>226887</v>
      </c>
      <c r="D662">
        <v>6318</v>
      </c>
    </row>
    <row r="663" spans="2:4" x14ac:dyDescent="0.3">
      <c r="B663">
        <v>-1939.134</v>
      </c>
      <c r="C663">
        <v>428783</v>
      </c>
      <c r="D663">
        <v>1176</v>
      </c>
    </row>
    <row r="664" spans="2:4" x14ac:dyDescent="0.3">
      <c r="B664">
        <v>-1939.134</v>
      </c>
      <c r="C664">
        <v>400319</v>
      </c>
      <c r="D664">
        <v>887</v>
      </c>
    </row>
    <row r="665" spans="2:4" x14ac:dyDescent="0.3">
      <c r="B665">
        <v>-1939.134</v>
      </c>
      <c r="C665">
        <v>329257</v>
      </c>
      <c r="D665">
        <v>8028</v>
      </c>
    </row>
    <row r="666" spans="2:4" x14ac:dyDescent="0.3">
      <c r="B666">
        <v>-1939.134</v>
      </c>
      <c r="C666">
        <v>496905</v>
      </c>
      <c r="D666">
        <v>5159</v>
      </c>
    </row>
    <row r="667" spans="2:4" x14ac:dyDescent="0.3">
      <c r="B667">
        <v>-1939.134</v>
      </c>
      <c r="C667">
        <v>986725</v>
      </c>
      <c r="D667">
        <v>6404</v>
      </c>
    </row>
    <row r="668" spans="2:4" x14ac:dyDescent="0.3">
      <c r="B668">
        <v>-1939.134</v>
      </c>
      <c r="C668">
        <v>42865</v>
      </c>
      <c r="D668">
        <v>6925</v>
      </c>
    </row>
    <row r="669" spans="2:4" x14ac:dyDescent="0.3">
      <c r="B669">
        <v>-1939.134</v>
      </c>
      <c r="C669">
        <v>49475</v>
      </c>
      <c r="D669">
        <v>4730</v>
      </c>
    </row>
    <row r="670" spans="2:4" x14ac:dyDescent="0.3">
      <c r="B670">
        <v>-1939.134</v>
      </c>
      <c r="C670">
        <v>91245</v>
      </c>
      <c r="D670">
        <v>5835</v>
      </c>
    </row>
    <row r="671" spans="2:4" x14ac:dyDescent="0.3">
      <c r="B671">
        <v>-1939.134</v>
      </c>
      <c r="C671">
        <v>649843</v>
      </c>
      <c r="D671">
        <v>5168</v>
      </c>
    </row>
    <row r="672" spans="2:4" x14ac:dyDescent="0.3">
      <c r="B672">
        <v>-1939.134</v>
      </c>
      <c r="C672">
        <v>473959</v>
      </c>
      <c r="D672">
        <v>8077</v>
      </c>
    </row>
    <row r="673" spans="2:4" x14ac:dyDescent="0.3">
      <c r="B673">
        <v>-1939.134</v>
      </c>
      <c r="C673">
        <v>360681</v>
      </c>
      <c r="D673">
        <v>7954</v>
      </c>
    </row>
    <row r="674" spans="2:4" x14ac:dyDescent="0.3">
      <c r="B674">
        <v>-1939.134</v>
      </c>
      <c r="C674">
        <v>609185</v>
      </c>
      <c r="D674">
        <v>181</v>
      </c>
    </row>
    <row r="675" spans="2:4" x14ac:dyDescent="0.3">
      <c r="B675">
        <v>-1939.134</v>
      </c>
      <c r="C675">
        <v>536739</v>
      </c>
      <c r="D675">
        <v>9794</v>
      </c>
    </row>
    <row r="676" spans="2:4" x14ac:dyDescent="0.3">
      <c r="B676">
        <v>-1939.134</v>
      </c>
      <c r="C676">
        <v>967237</v>
      </c>
      <c r="D676">
        <v>48</v>
      </c>
    </row>
    <row r="677" spans="2:4" x14ac:dyDescent="0.3">
      <c r="B677">
        <v>-1939.134</v>
      </c>
      <c r="C677">
        <v>381739</v>
      </c>
      <c r="D677">
        <v>5012</v>
      </c>
    </row>
    <row r="678" spans="2:4" x14ac:dyDescent="0.3">
      <c r="B678">
        <v>-1939.134</v>
      </c>
      <c r="C678">
        <v>646335</v>
      </c>
      <c r="D678">
        <v>9627</v>
      </c>
    </row>
    <row r="679" spans="2:4" x14ac:dyDescent="0.3">
      <c r="B679">
        <v>-1939.134</v>
      </c>
      <c r="C679">
        <v>441119</v>
      </c>
      <c r="D679">
        <v>2104</v>
      </c>
    </row>
    <row r="680" spans="2:4" x14ac:dyDescent="0.3">
      <c r="B680">
        <v>-1939.134</v>
      </c>
      <c r="C680">
        <v>730443</v>
      </c>
      <c r="D680">
        <v>8494</v>
      </c>
    </row>
    <row r="681" spans="2:4" x14ac:dyDescent="0.3">
      <c r="B681">
        <v>-1939.134</v>
      </c>
      <c r="C681">
        <v>185789</v>
      </c>
      <c r="D681">
        <v>5112</v>
      </c>
    </row>
    <row r="682" spans="2:4" x14ac:dyDescent="0.3">
      <c r="B682">
        <v>-1939.134</v>
      </c>
      <c r="C682">
        <v>749171</v>
      </c>
      <c r="D682">
        <v>8897</v>
      </c>
    </row>
    <row r="683" spans="2:4" x14ac:dyDescent="0.3">
      <c r="B683">
        <v>-1939.134</v>
      </c>
      <c r="C683">
        <v>462821</v>
      </c>
      <c r="D683">
        <v>745</v>
      </c>
    </row>
    <row r="684" spans="2:4" x14ac:dyDescent="0.3">
      <c r="B684">
        <v>-1939.134</v>
      </c>
      <c r="C684">
        <v>866961</v>
      </c>
      <c r="D684">
        <v>1139</v>
      </c>
    </row>
    <row r="685" spans="2:4" x14ac:dyDescent="0.3">
      <c r="B685">
        <v>-1939.134</v>
      </c>
      <c r="C685">
        <v>149595</v>
      </c>
      <c r="D685">
        <v>5322</v>
      </c>
    </row>
    <row r="686" spans="2:4" x14ac:dyDescent="0.3">
      <c r="B686">
        <v>-1939.134</v>
      </c>
      <c r="C686">
        <v>338967</v>
      </c>
      <c r="D686">
        <v>3256</v>
      </c>
    </row>
    <row r="687" spans="2:4" x14ac:dyDescent="0.3">
      <c r="B687">
        <v>-1939.134</v>
      </c>
      <c r="C687">
        <v>539207</v>
      </c>
      <c r="D687">
        <v>8038</v>
      </c>
    </row>
    <row r="688" spans="2:4" x14ac:dyDescent="0.3">
      <c r="B688">
        <v>-1939.134</v>
      </c>
      <c r="C688">
        <v>692993</v>
      </c>
      <c r="D688">
        <v>8548</v>
      </c>
    </row>
    <row r="689" spans="2:4" x14ac:dyDescent="0.3">
      <c r="B689">
        <v>-1939.134</v>
      </c>
      <c r="C689">
        <v>854941</v>
      </c>
      <c r="D689">
        <v>6096</v>
      </c>
    </row>
    <row r="690" spans="2:4" x14ac:dyDescent="0.3">
      <c r="B690">
        <v>-1939.134</v>
      </c>
      <c r="C690">
        <v>917829</v>
      </c>
      <c r="D690">
        <v>8753</v>
      </c>
    </row>
    <row r="691" spans="2:4" x14ac:dyDescent="0.3">
      <c r="B691">
        <v>-1939.134</v>
      </c>
      <c r="C691">
        <v>574727</v>
      </c>
      <c r="D691">
        <v>1437</v>
      </c>
    </row>
    <row r="692" spans="2:4" x14ac:dyDescent="0.3">
      <c r="B692">
        <v>-1939.134</v>
      </c>
      <c r="C692">
        <v>32291</v>
      </c>
      <c r="D692">
        <v>1817</v>
      </c>
    </row>
    <row r="693" spans="2:4" x14ac:dyDescent="0.3">
      <c r="B693">
        <v>-1939.134</v>
      </c>
      <c r="C693">
        <v>565969</v>
      </c>
      <c r="D693">
        <v>8196</v>
      </c>
    </row>
    <row r="694" spans="2:4" x14ac:dyDescent="0.3">
      <c r="B694">
        <v>-1939.134</v>
      </c>
      <c r="C694">
        <v>114239</v>
      </c>
      <c r="D694">
        <v>9816</v>
      </c>
    </row>
    <row r="695" spans="2:4" x14ac:dyDescent="0.3">
      <c r="B695">
        <v>-1939.134</v>
      </c>
      <c r="C695">
        <v>135605</v>
      </c>
      <c r="D695">
        <v>1786</v>
      </c>
    </row>
    <row r="696" spans="2:4" x14ac:dyDescent="0.3">
      <c r="B696">
        <v>-1939.134</v>
      </c>
      <c r="C696">
        <v>457017</v>
      </c>
      <c r="D696">
        <v>1762</v>
      </c>
    </row>
    <row r="697" spans="2:4" x14ac:dyDescent="0.3">
      <c r="B697">
        <v>-1939.134</v>
      </c>
      <c r="C697">
        <v>530451</v>
      </c>
      <c r="D697">
        <v>7613</v>
      </c>
    </row>
    <row r="698" spans="2:4" x14ac:dyDescent="0.3">
      <c r="B698">
        <v>-1939.134</v>
      </c>
      <c r="C698">
        <v>93225</v>
      </c>
      <c r="D698">
        <v>5969</v>
      </c>
    </row>
    <row r="699" spans="2:4" x14ac:dyDescent="0.3">
      <c r="B699">
        <v>-1939.134</v>
      </c>
      <c r="C699">
        <v>652429</v>
      </c>
      <c r="D699">
        <v>3766</v>
      </c>
    </row>
    <row r="700" spans="2:4" x14ac:dyDescent="0.3">
      <c r="B700">
        <v>-1939.134</v>
      </c>
      <c r="C700">
        <v>276023</v>
      </c>
      <c r="D700">
        <v>1353</v>
      </c>
    </row>
    <row r="701" spans="2:4" x14ac:dyDescent="0.3">
      <c r="B701">
        <v>-1939.134</v>
      </c>
      <c r="C701">
        <v>335485</v>
      </c>
      <c r="D701">
        <v>496</v>
      </c>
    </row>
    <row r="702" spans="2:4" x14ac:dyDescent="0.3">
      <c r="B702">
        <v>-1939.134</v>
      </c>
      <c r="C702">
        <v>861335</v>
      </c>
      <c r="D702">
        <v>2170</v>
      </c>
    </row>
    <row r="703" spans="2:4" x14ac:dyDescent="0.3">
      <c r="B703">
        <v>-1939.134</v>
      </c>
      <c r="C703">
        <v>82711</v>
      </c>
      <c r="D703">
        <v>2181</v>
      </c>
    </row>
    <row r="704" spans="2:4" x14ac:dyDescent="0.3">
      <c r="B704">
        <v>-1939.134</v>
      </c>
      <c r="C704">
        <v>696773</v>
      </c>
      <c r="D704">
        <v>80</v>
      </c>
    </row>
    <row r="705" spans="2:4" x14ac:dyDescent="0.3">
      <c r="B705">
        <v>-1939.134</v>
      </c>
      <c r="C705">
        <v>766857</v>
      </c>
      <c r="D705">
        <v>8452</v>
      </c>
    </row>
    <row r="706" spans="2:4" x14ac:dyDescent="0.3">
      <c r="B706">
        <v>-1939.134</v>
      </c>
      <c r="C706">
        <v>68291</v>
      </c>
      <c r="D706">
        <v>1565</v>
      </c>
    </row>
    <row r="707" spans="2:4" x14ac:dyDescent="0.3">
      <c r="B707">
        <v>-1939.134</v>
      </c>
      <c r="C707">
        <v>721379</v>
      </c>
      <c r="D707">
        <v>4142</v>
      </c>
    </row>
    <row r="708" spans="2:4" x14ac:dyDescent="0.3">
      <c r="B708">
        <v>-1939.134</v>
      </c>
      <c r="C708">
        <v>521009</v>
      </c>
      <c r="D708">
        <v>8065</v>
      </c>
    </row>
    <row r="709" spans="2:4" x14ac:dyDescent="0.3">
      <c r="B709">
        <v>-1939.134</v>
      </c>
      <c r="C709">
        <v>763099</v>
      </c>
      <c r="D709">
        <v>7261</v>
      </c>
    </row>
    <row r="710" spans="2:4" x14ac:dyDescent="0.3">
      <c r="B710">
        <v>-1939.134</v>
      </c>
      <c r="C710">
        <v>887005</v>
      </c>
      <c r="D710">
        <v>7182</v>
      </c>
    </row>
    <row r="711" spans="2:4" x14ac:dyDescent="0.3">
      <c r="B711">
        <v>-1939.134</v>
      </c>
      <c r="C711">
        <v>563359</v>
      </c>
      <c r="D711">
        <v>6373</v>
      </c>
    </row>
    <row r="712" spans="2:4" x14ac:dyDescent="0.3">
      <c r="B712">
        <v>-1939.134</v>
      </c>
      <c r="C712">
        <v>536411</v>
      </c>
      <c r="D712">
        <v>8672</v>
      </c>
    </row>
    <row r="713" spans="2:4" x14ac:dyDescent="0.3">
      <c r="B713">
        <v>-1939.134</v>
      </c>
      <c r="C713">
        <v>495293</v>
      </c>
      <c r="D713">
        <v>2327</v>
      </c>
    </row>
    <row r="714" spans="2:4" x14ac:dyDescent="0.3">
      <c r="B714">
        <v>-1939.134</v>
      </c>
      <c r="C714">
        <v>950397</v>
      </c>
      <c r="D714">
        <v>9514</v>
      </c>
    </row>
    <row r="715" spans="2:4" x14ac:dyDescent="0.3">
      <c r="B715">
        <v>-1939.134</v>
      </c>
      <c r="C715">
        <v>665799</v>
      </c>
      <c r="D715">
        <v>8481</v>
      </c>
    </row>
    <row r="716" spans="2:4" x14ac:dyDescent="0.3">
      <c r="B716">
        <v>-1939.134</v>
      </c>
      <c r="C716">
        <v>101331</v>
      </c>
      <c r="D716">
        <v>2582</v>
      </c>
    </row>
    <row r="717" spans="2:4" x14ac:dyDescent="0.3">
      <c r="B717">
        <v>-1939.134</v>
      </c>
      <c r="C717">
        <v>575153</v>
      </c>
      <c r="D717">
        <v>7498</v>
      </c>
    </row>
    <row r="718" spans="2:4" x14ac:dyDescent="0.3">
      <c r="B718">
        <v>-1939.134</v>
      </c>
      <c r="C718">
        <v>86651</v>
      </c>
      <c r="D718">
        <v>993</v>
      </c>
    </row>
    <row r="719" spans="2:4" x14ac:dyDescent="0.3">
      <c r="B719">
        <v>-1939.134</v>
      </c>
      <c r="C719">
        <v>746531</v>
      </c>
      <c r="D719">
        <v>8534</v>
      </c>
    </row>
    <row r="720" spans="2:4" x14ac:dyDescent="0.3">
      <c r="B720">
        <v>-1939.134</v>
      </c>
      <c r="C720">
        <v>882625</v>
      </c>
      <c r="D720">
        <v>6903</v>
      </c>
    </row>
    <row r="721" spans="2:4" x14ac:dyDescent="0.3">
      <c r="B721">
        <v>-1939.134</v>
      </c>
      <c r="C721">
        <v>43185</v>
      </c>
      <c r="D721">
        <v>5332</v>
      </c>
    </row>
    <row r="722" spans="2:4" x14ac:dyDescent="0.3">
      <c r="B722">
        <v>-1939.134</v>
      </c>
      <c r="C722">
        <v>410745</v>
      </c>
      <c r="D722">
        <v>3424</v>
      </c>
    </row>
    <row r="723" spans="2:4" x14ac:dyDescent="0.3">
      <c r="B723">
        <v>-1939.134</v>
      </c>
      <c r="C723">
        <v>445689</v>
      </c>
      <c r="D723">
        <v>1248</v>
      </c>
    </row>
    <row r="724" spans="2:4" x14ac:dyDescent="0.3">
      <c r="B724">
        <v>-1939.134</v>
      </c>
      <c r="C724">
        <v>65427</v>
      </c>
      <c r="D724">
        <v>7315</v>
      </c>
    </row>
    <row r="725" spans="2:4" x14ac:dyDescent="0.3">
      <c r="B725">
        <v>-1939.134</v>
      </c>
      <c r="C725">
        <v>635245</v>
      </c>
      <c r="D725">
        <v>121</v>
      </c>
    </row>
    <row r="726" spans="2:4" x14ac:dyDescent="0.3">
      <c r="B726">
        <v>-1939.134</v>
      </c>
      <c r="C726">
        <v>340039</v>
      </c>
      <c r="D726">
        <v>9385</v>
      </c>
    </row>
    <row r="727" spans="2:4" x14ac:dyDescent="0.3">
      <c r="B727">
        <v>-1939.134</v>
      </c>
      <c r="C727">
        <v>670649</v>
      </c>
      <c r="D727">
        <v>9743</v>
      </c>
    </row>
    <row r="728" spans="2:4" x14ac:dyDescent="0.3">
      <c r="B728">
        <v>-1939.134</v>
      </c>
      <c r="C728">
        <v>359127</v>
      </c>
      <c r="D728">
        <v>2337</v>
      </c>
    </row>
    <row r="729" spans="2:4" x14ac:dyDescent="0.3">
      <c r="B729">
        <v>-1939.134</v>
      </c>
      <c r="C729">
        <v>946467</v>
      </c>
      <c r="D729">
        <v>3724</v>
      </c>
    </row>
    <row r="730" spans="2:4" x14ac:dyDescent="0.3">
      <c r="B730">
        <v>-1939.134</v>
      </c>
      <c r="C730">
        <v>719595</v>
      </c>
      <c r="D730">
        <v>5568</v>
      </c>
    </row>
    <row r="731" spans="2:4" x14ac:dyDescent="0.3">
      <c r="B731">
        <v>-1939.134</v>
      </c>
      <c r="C731">
        <v>746487</v>
      </c>
      <c r="D731">
        <v>3711</v>
      </c>
    </row>
    <row r="732" spans="2:4" x14ac:dyDescent="0.3">
      <c r="B732">
        <v>-1939.134</v>
      </c>
      <c r="C732">
        <v>810241</v>
      </c>
      <c r="D732">
        <v>1634</v>
      </c>
    </row>
    <row r="733" spans="2:4" x14ac:dyDescent="0.3">
      <c r="B733">
        <v>-1939.134</v>
      </c>
      <c r="C733">
        <v>773513</v>
      </c>
      <c r="D733">
        <v>9012</v>
      </c>
    </row>
    <row r="734" spans="2:4" x14ac:dyDescent="0.3">
      <c r="B734">
        <v>-1939.134</v>
      </c>
      <c r="C734">
        <v>332809</v>
      </c>
      <c r="D734">
        <v>2687</v>
      </c>
    </row>
    <row r="735" spans="2:4" x14ac:dyDescent="0.3">
      <c r="B735">
        <v>-1939.134</v>
      </c>
      <c r="C735">
        <v>755095</v>
      </c>
      <c r="D735">
        <v>2991</v>
      </c>
    </row>
    <row r="736" spans="2:4" x14ac:dyDescent="0.3">
      <c r="B736">
        <v>-1939.134</v>
      </c>
      <c r="C736">
        <v>722647</v>
      </c>
      <c r="D736">
        <v>2722</v>
      </c>
    </row>
    <row r="737" spans="2:4" x14ac:dyDescent="0.3">
      <c r="B737">
        <v>-1939.134</v>
      </c>
      <c r="C737">
        <v>229149</v>
      </c>
      <c r="D737">
        <v>9814</v>
      </c>
    </row>
    <row r="738" spans="2:4" x14ac:dyDescent="0.3">
      <c r="B738">
        <v>-1939.134</v>
      </c>
      <c r="C738">
        <v>792439</v>
      </c>
      <c r="D738">
        <v>8336</v>
      </c>
    </row>
    <row r="739" spans="2:4" x14ac:dyDescent="0.3">
      <c r="B739">
        <v>-1939.134</v>
      </c>
      <c r="C739">
        <v>227169</v>
      </c>
      <c r="D739">
        <v>8470</v>
      </c>
    </row>
    <row r="740" spans="2:4" x14ac:dyDescent="0.3">
      <c r="B740">
        <v>-1939.134</v>
      </c>
      <c r="C740">
        <v>736827</v>
      </c>
      <c r="D740">
        <v>9436</v>
      </c>
    </row>
    <row r="741" spans="2:4" x14ac:dyDescent="0.3">
      <c r="B741">
        <v>-1939.134</v>
      </c>
      <c r="C741">
        <v>518561</v>
      </c>
      <c r="D741">
        <v>1856</v>
      </c>
    </row>
    <row r="742" spans="2:4" x14ac:dyDescent="0.3">
      <c r="B742">
        <v>-1939.134</v>
      </c>
      <c r="C742">
        <v>911903</v>
      </c>
      <c r="D742">
        <v>9393</v>
      </c>
    </row>
    <row r="743" spans="2:4" x14ac:dyDescent="0.3">
      <c r="B743">
        <v>-1939.134</v>
      </c>
      <c r="C743">
        <v>936821</v>
      </c>
      <c r="D743">
        <v>6346</v>
      </c>
    </row>
    <row r="744" spans="2:4" x14ac:dyDescent="0.3">
      <c r="B744">
        <v>-1939.134</v>
      </c>
      <c r="C744">
        <v>521531</v>
      </c>
      <c r="D744">
        <v>8555</v>
      </c>
    </row>
    <row r="745" spans="2:4" x14ac:dyDescent="0.3">
      <c r="B745">
        <v>-1939.134</v>
      </c>
      <c r="C745">
        <v>352473</v>
      </c>
      <c r="D745">
        <v>7539</v>
      </c>
    </row>
    <row r="746" spans="2:4" x14ac:dyDescent="0.3">
      <c r="B746">
        <v>-1939.134</v>
      </c>
      <c r="C746">
        <v>653495</v>
      </c>
      <c r="D746">
        <v>9551</v>
      </c>
    </row>
    <row r="747" spans="2:4" x14ac:dyDescent="0.3">
      <c r="B747">
        <v>-1939.134</v>
      </c>
      <c r="C747">
        <v>995875</v>
      </c>
      <c r="D747">
        <v>547</v>
      </c>
    </row>
    <row r="748" spans="2:4" x14ac:dyDescent="0.3">
      <c r="B748">
        <v>-1939.134</v>
      </c>
      <c r="C748">
        <v>337691</v>
      </c>
      <c r="D748">
        <v>4409</v>
      </c>
    </row>
    <row r="749" spans="2:4" x14ac:dyDescent="0.3">
      <c r="B749">
        <v>-1939.134</v>
      </c>
      <c r="C749">
        <v>709151</v>
      </c>
      <c r="D749">
        <v>8200</v>
      </c>
    </row>
    <row r="750" spans="2:4" x14ac:dyDescent="0.3">
      <c r="B750">
        <v>-1939.134</v>
      </c>
      <c r="C750">
        <v>794481</v>
      </c>
      <c r="D750">
        <v>8506</v>
      </c>
    </row>
    <row r="751" spans="2:4" x14ac:dyDescent="0.3">
      <c r="B751">
        <v>-1939.134</v>
      </c>
      <c r="C751">
        <v>828359</v>
      </c>
      <c r="D751">
        <v>4806</v>
      </c>
    </row>
    <row r="752" spans="2:4" x14ac:dyDescent="0.3">
      <c r="B752">
        <v>-1939.134</v>
      </c>
      <c r="C752">
        <v>975141</v>
      </c>
      <c r="D752">
        <v>1623</v>
      </c>
    </row>
    <row r="753" spans="2:4" x14ac:dyDescent="0.3">
      <c r="B753">
        <v>-1939.134</v>
      </c>
      <c r="C753">
        <v>655353</v>
      </c>
      <c r="D753">
        <v>8843</v>
      </c>
    </row>
    <row r="754" spans="2:4" x14ac:dyDescent="0.3">
      <c r="B754">
        <v>-1939.134</v>
      </c>
      <c r="C754">
        <v>760403</v>
      </c>
      <c r="D754">
        <v>9060</v>
      </c>
    </row>
    <row r="755" spans="2:4" x14ac:dyDescent="0.3">
      <c r="B755">
        <v>-1939.134</v>
      </c>
      <c r="C755">
        <v>747551</v>
      </c>
      <c r="D755">
        <v>1190</v>
      </c>
    </row>
    <row r="756" spans="2:4" x14ac:dyDescent="0.3">
      <c r="B756">
        <v>-1939.134</v>
      </c>
      <c r="C756">
        <v>61295</v>
      </c>
      <c r="D756">
        <v>6750</v>
      </c>
    </row>
    <row r="757" spans="2:4" x14ac:dyDescent="0.3">
      <c r="B757">
        <v>-1939.134</v>
      </c>
      <c r="C757">
        <v>872743</v>
      </c>
      <c r="D757">
        <v>374</v>
      </c>
    </row>
    <row r="758" spans="2:4" x14ac:dyDescent="0.3">
      <c r="B758">
        <v>-1939.134</v>
      </c>
      <c r="C758">
        <v>629269</v>
      </c>
      <c r="D758">
        <v>6429</v>
      </c>
    </row>
    <row r="759" spans="2:4" x14ac:dyDescent="0.3">
      <c r="B759">
        <v>-1939.134</v>
      </c>
      <c r="C759">
        <v>966243</v>
      </c>
      <c r="D759">
        <v>1751</v>
      </c>
    </row>
    <row r="760" spans="2:4" x14ac:dyDescent="0.3">
      <c r="B760">
        <v>-1939.134</v>
      </c>
      <c r="C760">
        <v>559463</v>
      </c>
      <c r="D760">
        <v>6644</v>
      </c>
    </row>
    <row r="761" spans="2:4" x14ac:dyDescent="0.3">
      <c r="B761">
        <v>-1939.134</v>
      </c>
      <c r="C761">
        <v>271319</v>
      </c>
      <c r="D761">
        <v>1765</v>
      </c>
    </row>
    <row r="762" spans="2:4" x14ac:dyDescent="0.3">
      <c r="B762">
        <v>-1939.134</v>
      </c>
      <c r="C762">
        <v>341061</v>
      </c>
      <c r="D762">
        <v>4833</v>
      </c>
    </row>
    <row r="763" spans="2:4" x14ac:dyDescent="0.3">
      <c r="B763">
        <v>-1939.134</v>
      </c>
      <c r="C763">
        <v>120239</v>
      </c>
      <c r="D763">
        <v>6274</v>
      </c>
    </row>
    <row r="764" spans="2:4" x14ac:dyDescent="0.3">
      <c r="B764">
        <v>-1939.134</v>
      </c>
      <c r="C764">
        <v>65999</v>
      </c>
      <c r="D764">
        <v>4344</v>
      </c>
    </row>
    <row r="765" spans="2:4" x14ac:dyDescent="0.3">
      <c r="B765">
        <v>-1939.134</v>
      </c>
      <c r="C765">
        <v>820055</v>
      </c>
      <c r="D765">
        <v>4797</v>
      </c>
    </row>
    <row r="766" spans="2:4" x14ac:dyDescent="0.3">
      <c r="B766">
        <v>-1939.134</v>
      </c>
      <c r="C766">
        <v>791761</v>
      </c>
      <c r="D766">
        <v>8234</v>
      </c>
    </row>
    <row r="767" spans="2:4" x14ac:dyDescent="0.3">
      <c r="B767">
        <v>-1939.134</v>
      </c>
      <c r="C767">
        <v>539535</v>
      </c>
      <c r="D767">
        <v>9392</v>
      </c>
    </row>
    <row r="768" spans="2:4" x14ac:dyDescent="0.3">
      <c r="B768">
        <v>-1939.134</v>
      </c>
      <c r="C768">
        <v>883575</v>
      </c>
      <c r="D768">
        <v>7848</v>
      </c>
    </row>
    <row r="769" spans="2:4" x14ac:dyDescent="0.3">
      <c r="B769">
        <v>-1939.134</v>
      </c>
      <c r="C769">
        <v>422103</v>
      </c>
      <c r="D769">
        <v>62</v>
      </c>
    </row>
    <row r="770" spans="2:4" x14ac:dyDescent="0.3">
      <c r="B770">
        <v>-1939.134</v>
      </c>
      <c r="C770">
        <v>210139</v>
      </c>
      <c r="D770">
        <v>991</v>
      </c>
    </row>
    <row r="771" spans="2:4" x14ac:dyDescent="0.3">
      <c r="B771">
        <v>-1939.134</v>
      </c>
      <c r="C771">
        <v>494275</v>
      </c>
      <c r="D771">
        <v>8538</v>
      </c>
    </row>
    <row r="772" spans="2:4" x14ac:dyDescent="0.3">
      <c r="B772">
        <v>-1939.134</v>
      </c>
      <c r="C772">
        <v>384753</v>
      </c>
      <c r="D772">
        <v>4345</v>
      </c>
    </row>
    <row r="773" spans="2:4" x14ac:dyDescent="0.3">
      <c r="B773">
        <v>-1939.134</v>
      </c>
      <c r="C773">
        <v>972873</v>
      </c>
      <c r="D773">
        <v>157</v>
      </c>
    </row>
    <row r="774" spans="2:4" x14ac:dyDescent="0.3">
      <c r="B774">
        <v>-1939.134</v>
      </c>
      <c r="C774">
        <v>818199</v>
      </c>
      <c r="D774">
        <v>6221</v>
      </c>
    </row>
    <row r="775" spans="2:4" x14ac:dyDescent="0.3">
      <c r="B775">
        <v>-1939.134</v>
      </c>
      <c r="C775">
        <v>982127</v>
      </c>
      <c r="D775">
        <v>5570</v>
      </c>
    </row>
    <row r="776" spans="2:4" x14ac:dyDescent="0.3">
      <c r="B776">
        <v>-1939.134</v>
      </c>
      <c r="C776">
        <v>492751</v>
      </c>
      <c r="D776">
        <v>6381</v>
      </c>
    </row>
    <row r="777" spans="2:4" x14ac:dyDescent="0.3">
      <c r="B777">
        <v>-1939.134</v>
      </c>
      <c r="C777">
        <v>479273</v>
      </c>
      <c r="D777">
        <v>156</v>
      </c>
    </row>
    <row r="778" spans="2:4" x14ac:dyDescent="0.3">
      <c r="B778">
        <v>-1939.134</v>
      </c>
      <c r="C778">
        <v>745177</v>
      </c>
      <c r="D778">
        <v>1879</v>
      </c>
    </row>
    <row r="779" spans="2:4" x14ac:dyDescent="0.3">
      <c r="B779">
        <v>-1939.134</v>
      </c>
      <c r="C779">
        <v>175767</v>
      </c>
      <c r="D779">
        <v>3362</v>
      </c>
    </row>
    <row r="780" spans="2:4" x14ac:dyDescent="0.3">
      <c r="B780">
        <v>-1939.134</v>
      </c>
      <c r="C780">
        <v>962199</v>
      </c>
      <c r="D780">
        <v>5992</v>
      </c>
    </row>
    <row r="781" spans="2:4" x14ac:dyDescent="0.3">
      <c r="B781">
        <v>-1939.134</v>
      </c>
      <c r="C781">
        <v>862751</v>
      </c>
      <c r="D781">
        <v>7831</v>
      </c>
    </row>
    <row r="782" spans="2:4" x14ac:dyDescent="0.3">
      <c r="B782">
        <v>-1939.134</v>
      </c>
      <c r="C782">
        <v>53107</v>
      </c>
      <c r="D782">
        <v>8296</v>
      </c>
    </row>
    <row r="783" spans="2:4" x14ac:dyDescent="0.3">
      <c r="B783">
        <v>-1939.134</v>
      </c>
      <c r="C783">
        <v>626253</v>
      </c>
      <c r="D783">
        <v>8417</v>
      </c>
    </row>
    <row r="784" spans="2:4" x14ac:dyDescent="0.3">
      <c r="B784">
        <v>-1939.134</v>
      </c>
      <c r="C784">
        <v>324409</v>
      </c>
      <c r="D784">
        <v>4645</v>
      </c>
    </row>
    <row r="785" spans="2:4" x14ac:dyDescent="0.3">
      <c r="B785">
        <v>-1939.134</v>
      </c>
      <c r="C785">
        <v>372923</v>
      </c>
      <c r="D785">
        <v>9525</v>
      </c>
    </row>
    <row r="786" spans="2:4" x14ac:dyDescent="0.3">
      <c r="B786">
        <v>-1939.134</v>
      </c>
      <c r="C786">
        <v>789081</v>
      </c>
      <c r="D786">
        <v>6962</v>
      </c>
    </row>
    <row r="787" spans="2:4" x14ac:dyDescent="0.3">
      <c r="B787">
        <v>-1939.134</v>
      </c>
      <c r="C787">
        <v>897887</v>
      </c>
      <c r="D787">
        <v>8415</v>
      </c>
    </row>
    <row r="788" spans="2:4" x14ac:dyDescent="0.3">
      <c r="B788">
        <v>-1939.134</v>
      </c>
      <c r="C788">
        <v>938551</v>
      </c>
      <c r="D788">
        <v>8386</v>
      </c>
    </row>
    <row r="789" spans="2:4" x14ac:dyDescent="0.3">
      <c r="B789">
        <v>-1939.134</v>
      </c>
      <c r="C789">
        <v>485141</v>
      </c>
      <c r="D789">
        <v>6979</v>
      </c>
    </row>
    <row r="790" spans="2:4" x14ac:dyDescent="0.3">
      <c r="B790">
        <v>-1939.134</v>
      </c>
      <c r="C790">
        <v>847841</v>
      </c>
      <c r="D790">
        <v>9893</v>
      </c>
    </row>
    <row r="791" spans="2:4" x14ac:dyDescent="0.3">
      <c r="B791">
        <v>-1939.134</v>
      </c>
      <c r="C791">
        <v>297509</v>
      </c>
      <c r="D791">
        <v>4134</v>
      </c>
    </row>
    <row r="792" spans="2:4" x14ac:dyDescent="0.3">
      <c r="B792">
        <v>-1939.134</v>
      </c>
      <c r="C792">
        <v>738537</v>
      </c>
      <c r="D792">
        <v>9181</v>
      </c>
    </row>
    <row r="793" spans="2:4" x14ac:dyDescent="0.3">
      <c r="B793">
        <v>-1939.134</v>
      </c>
      <c r="C793">
        <v>988363</v>
      </c>
      <c r="D793">
        <v>7999</v>
      </c>
    </row>
    <row r="794" spans="2:4" x14ac:dyDescent="0.3">
      <c r="B794">
        <v>-1939.134</v>
      </c>
      <c r="C794">
        <v>510491</v>
      </c>
      <c r="D794">
        <v>1275</v>
      </c>
    </row>
    <row r="795" spans="2:4" x14ac:dyDescent="0.3">
      <c r="B795">
        <v>-1939.134</v>
      </c>
      <c r="C795">
        <v>876727</v>
      </c>
      <c r="D795">
        <v>6199</v>
      </c>
    </row>
    <row r="796" spans="2:4" x14ac:dyDescent="0.3">
      <c r="B796">
        <v>-1939.134</v>
      </c>
      <c r="C796">
        <v>975315</v>
      </c>
      <c r="D796">
        <v>5518</v>
      </c>
    </row>
    <row r="797" spans="2:4" x14ac:dyDescent="0.3">
      <c r="B797">
        <v>-1939.134</v>
      </c>
      <c r="C797">
        <v>638611</v>
      </c>
      <c r="D797">
        <v>524</v>
      </c>
    </row>
    <row r="798" spans="2:4" x14ac:dyDescent="0.3">
      <c r="B798">
        <v>-1939.134</v>
      </c>
      <c r="C798">
        <v>400437</v>
      </c>
      <c r="D798">
        <v>9632</v>
      </c>
    </row>
    <row r="799" spans="2:4" x14ac:dyDescent="0.3">
      <c r="B799">
        <v>-1939.134</v>
      </c>
      <c r="C799">
        <v>766903</v>
      </c>
      <c r="D799">
        <v>505</v>
      </c>
    </row>
    <row r="800" spans="2:4" x14ac:dyDescent="0.3">
      <c r="B800">
        <v>-1939.134</v>
      </c>
      <c r="C800">
        <v>901159</v>
      </c>
      <c r="D800">
        <v>1166</v>
      </c>
    </row>
    <row r="801" spans="2:4" x14ac:dyDescent="0.3">
      <c r="B801">
        <v>-1939.134</v>
      </c>
      <c r="C801">
        <v>782821</v>
      </c>
      <c r="D801">
        <v>272</v>
      </c>
    </row>
    <row r="802" spans="2:4" x14ac:dyDescent="0.3">
      <c r="B802">
        <v>-1939.134</v>
      </c>
      <c r="C802">
        <v>234333</v>
      </c>
      <c r="D802">
        <v>5057</v>
      </c>
    </row>
    <row r="803" spans="2:4" x14ac:dyDescent="0.3">
      <c r="B803">
        <v>-1939.134</v>
      </c>
      <c r="C803">
        <v>981457</v>
      </c>
      <c r="D803">
        <v>5008</v>
      </c>
    </row>
    <row r="804" spans="2:4" x14ac:dyDescent="0.3">
      <c r="B804">
        <v>-1939.134</v>
      </c>
      <c r="C804">
        <v>870933</v>
      </c>
      <c r="D804">
        <v>9741</v>
      </c>
    </row>
    <row r="805" spans="2:4" x14ac:dyDescent="0.3">
      <c r="B805">
        <v>-1939.134</v>
      </c>
      <c r="C805">
        <v>398329</v>
      </c>
      <c r="D805">
        <v>3677</v>
      </c>
    </row>
    <row r="806" spans="2:4" x14ac:dyDescent="0.3">
      <c r="B806">
        <v>-1939.134</v>
      </c>
      <c r="C806">
        <v>844059</v>
      </c>
      <c r="D806">
        <v>9844</v>
      </c>
    </row>
    <row r="807" spans="2:4" x14ac:dyDescent="0.3">
      <c r="B807">
        <v>-1939.134</v>
      </c>
      <c r="C807">
        <v>251783</v>
      </c>
      <c r="D807">
        <v>6252</v>
      </c>
    </row>
    <row r="808" spans="2:4" x14ac:dyDescent="0.3">
      <c r="B808">
        <v>-1939.134</v>
      </c>
      <c r="C808">
        <v>128569</v>
      </c>
      <c r="D808">
        <v>1839</v>
      </c>
    </row>
    <row r="809" spans="2:4" x14ac:dyDescent="0.3">
      <c r="B809">
        <v>-1939.134</v>
      </c>
      <c r="C809">
        <v>884473</v>
      </c>
      <c r="D809">
        <v>4574</v>
      </c>
    </row>
    <row r="810" spans="2:4" x14ac:dyDescent="0.3">
      <c r="B810">
        <v>-1939.134</v>
      </c>
      <c r="C810">
        <v>105435</v>
      </c>
      <c r="D810">
        <v>265</v>
      </c>
    </row>
    <row r="811" spans="2:4" x14ac:dyDescent="0.3">
      <c r="B811">
        <v>-1939.134</v>
      </c>
      <c r="C811">
        <v>658893</v>
      </c>
      <c r="D811">
        <v>6834</v>
      </c>
    </row>
    <row r="812" spans="2:4" x14ac:dyDescent="0.3">
      <c r="B812">
        <v>-1939.134</v>
      </c>
      <c r="C812">
        <v>490407</v>
      </c>
      <c r="D812">
        <v>8244</v>
      </c>
    </row>
    <row r="813" spans="2:4" x14ac:dyDescent="0.3">
      <c r="B813">
        <v>-1939.134</v>
      </c>
      <c r="C813">
        <v>882429</v>
      </c>
      <c r="D813">
        <v>5889</v>
      </c>
    </row>
    <row r="814" spans="2:4" x14ac:dyDescent="0.3">
      <c r="B814">
        <v>-1939.134</v>
      </c>
      <c r="C814">
        <v>533355</v>
      </c>
      <c r="D814">
        <v>1328</v>
      </c>
    </row>
    <row r="815" spans="2:4" x14ac:dyDescent="0.3">
      <c r="B815">
        <v>-1939.134</v>
      </c>
      <c r="C815">
        <v>762465</v>
      </c>
      <c r="D815">
        <v>7453</v>
      </c>
    </row>
    <row r="816" spans="2:4" x14ac:dyDescent="0.3">
      <c r="B816">
        <v>-1939.134</v>
      </c>
      <c r="C816">
        <v>802679</v>
      </c>
      <c r="D816">
        <v>6469</v>
      </c>
    </row>
    <row r="817" spans="2:4" x14ac:dyDescent="0.3">
      <c r="B817">
        <v>-1939.134</v>
      </c>
      <c r="C817">
        <v>881575</v>
      </c>
      <c r="D817">
        <v>9891</v>
      </c>
    </row>
    <row r="818" spans="2:4" x14ac:dyDescent="0.3">
      <c r="B818">
        <v>-1939.134</v>
      </c>
      <c r="C818">
        <v>689409</v>
      </c>
      <c r="D818">
        <v>8277</v>
      </c>
    </row>
    <row r="819" spans="2:4" x14ac:dyDescent="0.3">
      <c r="B819">
        <v>-1939.134</v>
      </c>
      <c r="C819">
        <v>897473</v>
      </c>
      <c r="D819">
        <v>5388</v>
      </c>
    </row>
    <row r="820" spans="2:4" x14ac:dyDescent="0.3">
      <c r="B820">
        <v>-1939.134</v>
      </c>
      <c r="C820">
        <v>318731</v>
      </c>
      <c r="D820">
        <v>9188</v>
      </c>
    </row>
    <row r="821" spans="2:4" x14ac:dyDescent="0.3">
      <c r="B821">
        <v>-1939.134</v>
      </c>
      <c r="C821">
        <v>544453</v>
      </c>
      <c r="D821">
        <v>4763</v>
      </c>
    </row>
    <row r="822" spans="2:4" x14ac:dyDescent="0.3">
      <c r="B822">
        <v>-1939.134</v>
      </c>
      <c r="C822">
        <v>256989</v>
      </c>
      <c r="D822">
        <v>5695</v>
      </c>
    </row>
    <row r="823" spans="2:4" x14ac:dyDescent="0.3">
      <c r="B823">
        <v>-1939.134</v>
      </c>
      <c r="C823">
        <v>778953</v>
      </c>
      <c r="D823">
        <v>635</v>
      </c>
    </row>
    <row r="824" spans="2:4" x14ac:dyDescent="0.3">
      <c r="B824">
        <v>-1939.134</v>
      </c>
      <c r="C824">
        <v>67009</v>
      </c>
      <c r="D824">
        <v>564</v>
      </c>
    </row>
    <row r="825" spans="2:4" x14ac:dyDescent="0.3">
      <c r="B825">
        <v>-1939.134</v>
      </c>
      <c r="C825">
        <v>203781</v>
      </c>
      <c r="D825">
        <v>6459</v>
      </c>
    </row>
    <row r="826" spans="2:4" x14ac:dyDescent="0.3">
      <c r="B826">
        <v>-1939.134</v>
      </c>
      <c r="C826">
        <v>695287</v>
      </c>
      <c r="D826">
        <v>5414</v>
      </c>
    </row>
    <row r="827" spans="2:4" x14ac:dyDescent="0.3">
      <c r="B827">
        <v>-1939.134</v>
      </c>
      <c r="C827">
        <v>525651</v>
      </c>
      <c r="D827">
        <v>6198</v>
      </c>
    </row>
    <row r="828" spans="2:4" x14ac:dyDescent="0.3">
      <c r="B828">
        <v>-1939.134</v>
      </c>
      <c r="C828">
        <v>657909</v>
      </c>
      <c r="D828">
        <v>2912</v>
      </c>
    </row>
    <row r="829" spans="2:4" x14ac:dyDescent="0.3">
      <c r="B829">
        <v>-1939.134</v>
      </c>
      <c r="C829">
        <v>995881</v>
      </c>
      <c r="D829">
        <v>4723</v>
      </c>
    </row>
    <row r="830" spans="2:4" x14ac:dyDescent="0.3">
      <c r="B830">
        <v>-1939.134</v>
      </c>
      <c r="C830">
        <v>521025</v>
      </c>
      <c r="D830">
        <v>9410</v>
      </c>
    </row>
    <row r="831" spans="2:4" x14ac:dyDescent="0.3">
      <c r="B831">
        <v>-1939.134</v>
      </c>
      <c r="C831">
        <v>13571</v>
      </c>
      <c r="D831">
        <v>2669</v>
      </c>
    </row>
    <row r="832" spans="2:4" x14ac:dyDescent="0.3">
      <c r="B832">
        <v>-1939.134</v>
      </c>
      <c r="C832">
        <v>493575</v>
      </c>
      <c r="D832">
        <v>8172</v>
      </c>
    </row>
    <row r="833" spans="2:4" x14ac:dyDescent="0.3">
      <c r="B833">
        <v>-1939.134</v>
      </c>
      <c r="C833">
        <v>814807</v>
      </c>
      <c r="D833">
        <v>4189</v>
      </c>
    </row>
    <row r="834" spans="2:4" x14ac:dyDescent="0.3">
      <c r="B834">
        <v>-1939.134</v>
      </c>
      <c r="C834">
        <v>585205</v>
      </c>
      <c r="D834">
        <v>8420</v>
      </c>
    </row>
    <row r="835" spans="2:4" x14ac:dyDescent="0.3">
      <c r="B835">
        <v>-1939.134</v>
      </c>
      <c r="C835">
        <v>547917</v>
      </c>
      <c r="D835">
        <v>8591</v>
      </c>
    </row>
    <row r="836" spans="2:4" x14ac:dyDescent="0.3">
      <c r="B836">
        <v>-1939.134</v>
      </c>
      <c r="C836">
        <v>480009</v>
      </c>
      <c r="D836">
        <v>2598</v>
      </c>
    </row>
    <row r="837" spans="2:4" x14ac:dyDescent="0.3">
      <c r="B837">
        <v>-1939.134</v>
      </c>
      <c r="C837">
        <v>301717</v>
      </c>
      <c r="D837">
        <v>823</v>
      </c>
    </row>
    <row r="838" spans="2:4" x14ac:dyDescent="0.3">
      <c r="B838">
        <v>-1939.134</v>
      </c>
      <c r="C838">
        <v>71923</v>
      </c>
      <c r="D838">
        <v>4009</v>
      </c>
    </row>
    <row r="839" spans="2:4" x14ac:dyDescent="0.3">
      <c r="B839">
        <v>-1939.134</v>
      </c>
      <c r="C839">
        <v>689957</v>
      </c>
      <c r="D839">
        <v>6833</v>
      </c>
    </row>
    <row r="840" spans="2:4" x14ac:dyDescent="0.3">
      <c r="B840">
        <v>-1939.134</v>
      </c>
      <c r="C840">
        <v>779283</v>
      </c>
      <c r="D840">
        <v>9652</v>
      </c>
    </row>
    <row r="841" spans="2:4" x14ac:dyDescent="0.3">
      <c r="B841">
        <v>-1939.134</v>
      </c>
      <c r="C841">
        <v>427969</v>
      </c>
      <c r="D841">
        <v>6539</v>
      </c>
    </row>
    <row r="842" spans="2:4" x14ac:dyDescent="0.3">
      <c r="B842">
        <v>-1939.134</v>
      </c>
      <c r="C842">
        <v>473869</v>
      </c>
      <c r="D842">
        <v>3707</v>
      </c>
    </row>
    <row r="843" spans="2:4" x14ac:dyDescent="0.3">
      <c r="B843">
        <v>-1939.134</v>
      </c>
      <c r="C843">
        <v>525331</v>
      </c>
      <c r="D843">
        <v>6120</v>
      </c>
    </row>
    <row r="844" spans="2:4" x14ac:dyDescent="0.3">
      <c r="B844">
        <v>-1939.134</v>
      </c>
      <c r="C844">
        <v>750839</v>
      </c>
      <c r="D844">
        <v>3904</v>
      </c>
    </row>
    <row r="845" spans="2:4" x14ac:dyDescent="0.3">
      <c r="B845">
        <v>-1939.134</v>
      </c>
      <c r="C845">
        <v>487467</v>
      </c>
      <c r="D845">
        <v>3932</v>
      </c>
    </row>
    <row r="846" spans="2:4" x14ac:dyDescent="0.3">
      <c r="B846">
        <v>-1939.134</v>
      </c>
      <c r="C846">
        <v>562863</v>
      </c>
      <c r="D846">
        <v>8184</v>
      </c>
    </row>
    <row r="847" spans="2:4" x14ac:dyDescent="0.3">
      <c r="B847">
        <v>-1939.134</v>
      </c>
      <c r="C847">
        <v>602889</v>
      </c>
      <c r="D847">
        <v>2176</v>
      </c>
    </row>
    <row r="848" spans="2:4" x14ac:dyDescent="0.3">
      <c r="B848">
        <v>-1939.134</v>
      </c>
      <c r="C848">
        <v>114869</v>
      </c>
      <c r="D848">
        <v>6370</v>
      </c>
    </row>
    <row r="849" spans="2:4" x14ac:dyDescent="0.3">
      <c r="B849">
        <v>-1939.134</v>
      </c>
      <c r="C849">
        <v>85437</v>
      </c>
      <c r="D849">
        <v>6905</v>
      </c>
    </row>
    <row r="850" spans="2:4" x14ac:dyDescent="0.3">
      <c r="B850">
        <v>-1939.134</v>
      </c>
      <c r="C850">
        <v>603379</v>
      </c>
      <c r="D850">
        <v>6502</v>
      </c>
    </row>
    <row r="851" spans="2:4" x14ac:dyDescent="0.3">
      <c r="B851">
        <v>-1939.134</v>
      </c>
      <c r="C851">
        <v>68949</v>
      </c>
      <c r="D851">
        <v>7138</v>
      </c>
    </row>
    <row r="852" spans="2:4" x14ac:dyDescent="0.3">
      <c r="B852">
        <v>-1939.134</v>
      </c>
      <c r="C852">
        <v>19043</v>
      </c>
      <c r="D852">
        <v>7705</v>
      </c>
    </row>
    <row r="853" spans="2:4" x14ac:dyDescent="0.3">
      <c r="B853">
        <v>-1939.134</v>
      </c>
      <c r="C853">
        <v>627607</v>
      </c>
      <c r="D853">
        <v>9506</v>
      </c>
    </row>
    <row r="854" spans="2:4" x14ac:dyDescent="0.3">
      <c r="B854">
        <v>-1939.134</v>
      </c>
      <c r="C854">
        <v>788719</v>
      </c>
      <c r="D854">
        <v>7548</v>
      </c>
    </row>
    <row r="855" spans="2:4" x14ac:dyDescent="0.3">
      <c r="B855">
        <v>-1939.134</v>
      </c>
      <c r="C855">
        <v>401221</v>
      </c>
      <c r="D855">
        <v>7921</v>
      </c>
    </row>
    <row r="856" spans="2:4" x14ac:dyDescent="0.3">
      <c r="B856">
        <v>-1939.134</v>
      </c>
      <c r="C856">
        <v>5065</v>
      </c>
      <c r="D856">
        <v>5747</v>
      </c>
    </row>
    <row r="857" spans="2:4" x14ac:dyDescent="0.3">
      <c r="B857">
        <v>-1939.134</v>
      </c>
      <c r="C857">
        <v>992629</v>
      </c>
      <c r="D857">
        <v>5148</v>
      </c>
    </row>
    <row r="858" spans="2:4" x14ac:dyDescent="0.3">
      <c r="B858">
        <v>-1939.134</v>
      </c>
      <c r="C858">
        <v>42849</v>
      </c>
      <c r="D858">
        <v>8887</v>
      </c>
    </row>
    <row r="859" spans="2:4" x14ac:dyDescent="0.3">
      <c r="B859">
        <v>-1939.134</v>
      </c>
      <c r="C859">
        <v>206617</v>
      </c>
      <c r="D859">
        <v>9038</v>
      </c>
    </row>
    <row r="860" spans="2:4" x14ac:dyDescent="0.3">
      <c r="B860">
        <v>-1939.134</v>
      </c>
      <c r="C860">
        <v>313763</v>
      </c>
      <c r="D860">
        <v>6265</v>
      </c>
    </row>
    <row r="861" spans="2:4" x14ac:dyDescent="0.3">
      <c r="B861">
        <v>-1939.134</v>
      </c>
      <c r="C861">
        <v>475707</v>
      </c>
      <c r="D861">
        <v>7424</v>
      </c>
    </row>
    <row r="862" spans="2:4" x14ac:dyDescent="0.3">
      <c r="B862">
        <v>-1939.134</v>
      </c>
      <c r="C862">
        <v>999781</v>
      </c>
      <c r="D862">
        <v>4294</v>
      </c>
    </row>
    <row r="863" spans="2:4" x14ac:dyDescent="0.3">
      <c r="B863">
        <v>-1939.134</v>
      </c>
      <c r="C863">
        <v>920593</v>
      </c>
      <c r="D863">
        <v>611</v>
      </c>
    </row>
    <row r="864" spans="2:4" x14ac:dyDescent="0.3">
      <c r="B864">
        <v>-1939.134</v>
      </c>
      <c r="C864">
        <v>844111</v>
      </c>
      <c r="D864">
        <v>5278</v>
      </c>
    </row>
    <row r="865" spans="2:4" x14ac:dyDescent="0.3">
      <c r="B865">
        <v>-1939.134</v>
      </c>
      <c r="C865">
        <v>788197</v>
      </c>
      <c r="D865">
        <v>3328</v>
      </c>
    </row>
    <row r="866" spans="2:4" x14ac:dyDescent="0.3">
      <c r="B866">
        <v>-1939.134</v>
      </c>
      <c r="C866">
        <v>256781</v>
      </c>
      <c r="D866">
        <v>1448</v>
      </c>
    </row>
    <row r="867" spans="2:4" x14ac:dyDescent="0.3">
      <c r="B867">
        <v>-1939.134</v>
      </c>
      <c r="C867">
        <v>70157</v>
      </c>
      <c r="D867">
        <v>1858</v>
      </c>
    </row>
    <row r="868" spans="2:4" x14ac:dyDescent="0.3">
      <c r="B868">
        <v>-1939.134</v>
      </c>
      <c r="C868">
        <v>307843</v>
      </c>
      <c r="D868">
        <v>664</v>
      </c>
    </row>
    <row r="869" spans="2:4" x14ac:dyDescent="0.3">
      <c r="B869">
        <v>-1939.134</v>
      </c>
      <c r="C869">
        <v>875431</v>
      </c>
      <c r="D869">
        <v>2148</v>
      </c>
    </row>
    <row r="870" spans="2:4" x14ac:dyDescent="0.3">
      <c r="B870">
        <v>-1939.134</v>
      </c>
      <c r="C870">
        <v>891041</v>
      </c>
      <c r="D870">
        <v>1811</v>
      </c>
    </row>
    <row r="871" spans="2:4" x14ac:dyDescent="0.3">
      <c r="B871">
        <v>-1939.134</v>
      </c>
      <c r="C871">
        <v>847005</v>
      </c>
      <c r="D871">
        <v>9653</v>
      </c>
    </row>
    <row r="872" spans="2:4" x14ac:dyDescent="0.3">
      <c r="B872">
        <v>-1939.134</v>
      </c>
      <c r="C872">
        <v>684993</v>
      </c>
      <c r="D872">
        <v>1148</v>
      </c>
    </row>
    <row r="873" spans="2:4" x14ac:dyDescent="0.3">
      <c r="B873">
        <v>-1939.134</v>
      </c>
      <c r="C873">
        <v>778787</v>
      </c>
      <c r="D873">
        <v>1677</v>
      </c>
    </row>
    <row r="874" spans="2:4" x14ac:dyDescent="0.3">
      <c r="B874">
        <v>-1939.134</v>
      </c>
      <c r="C874">
        <v>575089</v>
      </c>
      <c r="D874">
        <v>2980</v>
      </c>
    </row>
    <row r="875" spans="2:4" x14ac:dyDescent="0.3">
      <c r="B875">
        <v>-1939.134</v>
      </c>
      <c r="C875">
        <v>818969</v>
      </c>
      <c r="D875">
        <v>9549</v>
      </c>
    </row>
    <row r="876" spans="2:4" x14ac:dyDescent="0.3">
      <c r="B876">
        <v>-1939.134</v>
      </c>
      <c r="C876">
        <v>889591</v>
      </c>
      <c r="D876">
        <v>9040</v>
      </c>
    </row>
    <row r="877" spans="2:4" x14ac:dyDescent="0.3">
      <c r="B877">
        <v>-1939.134</v>
      </c>
      <c r="C877">
        <v>646095</v>
      </c>
      <c r="D877">
        <v>4183</v>
      </c>
    </row>
    <row r="878" spans="2:4" x14ac:dyDescent="0.3">
      <c r="B878">
        <v>-1939.134</v>
      </c>
      <c r="C878">
        <v>453443</v>
      </c>
      <c r="D878">
        <v>9928</v>
      </c>
    </row>
    <row r="879" spans="2:4" x14ac:dyDescent="0.3">
      <c r="B879">
        <v>-1939.134</v>
      </c>
      <c r="C879">
        <v>106913</v>
      </c>
      <c r="D879">
        <v>7577</v>
      </c>
    </row>
    <row r="880" spans="2:4" x14ac:dyDescent="0.3">
      <c r="B880">
        <v>-1939.134</v>
      </c>
      <c r="C880">
        <v>98143</v>
      </c>
      <c r="D880">
        <v>6216</v>
      </c>
    </row>
    <row r="881" spans="2:4" x14ac:dyDescent="0.3">
      <c r="B881">
        <v>-1939.134</v>
      </c>
      <c r="C881">
        <v>779095</v>
      </c>
      <c r="D881">
        <v>3132</v>
      </c>
    </row>
    <row r="882" spans="2:4" x14ac:dyDescent="0.3">
      <c r="B882">
        <v>-1939.134</v>
      </c>
      <c r="C882">
        <v>946367</v>
      </c>
      <c r="D882">
        <v>6071</v>
      </c>
    </row>
    <row r="883" spans="2:4" x14ac:dyDescent="0.3">
      <c r="B883">
        <v>-1939.134</v>
      </c>
      <c r="C883">
        <v>370823</v>
      </c>
      <c r="D883">
        <v>2640</v>
      </c>
    </row>
    <row r="884" spans="2:4" x14ac:dyDescent="0.3">
      <c r="B884">
        <v>-1939.134</v>
      </c>
      <c r="C884">
        <v>464179</v>
      </c>
      <c r="D884">
        <v>106</v>
      </c>
    </row>
    <row r="885" spans="2:4" x14ac:dyDescent="0.3">
      <c r="B885">
        <v>-1939.134</v>
      </c>
      <c r="C885">
        <v>168205</v>
      </c>
      <c r="D885">
        <v>2110</v>
      </c>
    </row>
    <row r="886" spans="2:4" x14ac:dyDescent="0.3">
      <c r="B886">
        <v>-1939.134</v>
      </c>
      <c r="C886">
        <v>205005</v>
      </c>
      <c r="D886">
        <v>2559</v>
      </c>
    </row>
    <row r="887" spans="2:4" x14ac:dyDescent="0.3">
      <c r="B887">
        <v>-1939.134</v>
      </c>
      <c r="C887">
        <v>82985</v>
      </c>
      <c r="D887">
        <v>6158</v>
      </c>
    </row>
    <row r="888" spans="2:4" x14ac:dyDescent="0.3">
      <c r="B888">
        <v>-1939.134</v>
      </c>
      <c r="C888">
        <v>455823</v>
      </c>
      <c r="D888">
        <v>8986</v>
      </c>
    </row>
    <row r="889" spans="2:4" x14ac:dyDescent="0.3">
      <c r="B889">
        <v>-1939.134</v>
      </c>
      <c r="C889">
        <v>477475</v>
      </c>
      <c r="D889">
        <v>6934</v>
      </c>
    </row>
    <row r="890" spans="2:4" x14ac:dyDescent="0.3">
      <c r="B890">
        <v>-1939.134</v>
      </c>
      <c r="C890">
        <v>453033</v>
      </c>
      <c r="D890">
        <v>4150</v>
      </c>
    </row>
    <row r="891" spans="2:4" x14ac:dyDescent="0.3">
      <c r="B891">
        <v>-1939.134</v>
      </c>
      <c r="C891">
        <v>113761</v>
      </c>
      <c r="D891">
        <v>6406</v>
      </c>
    </row>
    <row r="892" spans="2:4" x14ac:dyDescent="0.3">
      <c r="B892">
        <v>-1939.134</v>
      </c>
      <c r="C892">
        <v>15715</v>
      </c>
      <c r="D892">
        <v>274</v>
      </c>
    </row>
    <row r="893" spans="2:4" x14ac:dyDescent="0.3">
      <c r="B893">
        <v>-1939.134</v>
      </c>
      <c r="C893">
        <v>235689</v>
      </c>
      <c r="D893">
        <v>3794</v>
      </c>
    </row>
    <row r="894" spans="2:4" x14ac:dyDescent="0.3">
      <c r="B894">
        <v>-1939.134</v>
      </c>
      <c r="C894">
        <v>674775</v>
      </c>
      <c r="D894">
        <v>8541</v>
      </c>
    </row>
    <row r="895" spans="2:4" x14ac:dyDescent="0.3">
      <c r="B895">
        <v>-1939.134</v>
      </c>
      <c r="C895">
        <v>646573</v>
      </c>
      <c r="D895">
        <v>741</v>
      </c>
    </row>
    <row r="896" spans="2:4" x14ac:dyDescent="0.3">
      <c r="B896">
        <v>-1939.134</v>
      </c>
      <c r="C896">
        <v>569131</v>
      </c>
      <c r="D896">
        <v>26</v>
      </c>
    </row>
    <row r="897" spans="2:4" x14ac:dyDescent="0.3">
      <c r="B897">
        <v>-1939.134</v>
      </c>
      <c r="C897">
        <v>340711</v>
      </c>
      <c r="D897">
        <v>2353</v>
      </c>
    </row>
    <row r="898" spans="2:4" x14ac:dyDescent="0.3">
      <c r="B898">
        <v>-1939.134</v>
      </c>
      <c r="C898">
        <v>907903</v>
      </c>
      <c r="D898">
        <v>6267</v>
      </c>
    </row>
    <row r="899" spans="2:4" x14ac:dyDescent="0.3">
      <c r="B899">
        <v>-1939.134</v>
      </c>
      <c r="C899">
        <v>301547</v>
      </c>
      <c r="D899">
        <v>9286</v>
      </c>
    </row>
    <row r="900" spans="2:4" x14ac:dyDescent="0.3">
      <c r="B900">
        <v>-1939.134</v>
      </c>
      <c r="C900">
        <v>568859</v>
      </c>
      <c r="D900">
        <v>49</v>
      </c>
    </row>
    <row r="901" spans="2:4" x14ac:dyDescent="0.3">
      <c r="B901">
        <v>-1939.134</v>
      </c>
      <c r="C901">
        <v>562969</v>
      </c>
      <c r="D901">
        <v>5283</v>
      </c>
    </row>
    <row r="902" spans="2:4" x14ac:dyDescent="0.3">
      <c r="B902">
        <v>-1939.134</v>
      </c>
      <c r="C902">
        <v>374797</v>
      </c>
      <c r="D902">
        <v>6242</v>
      </c>
    </row>
    <row r="903" spans="2:4" x14ac:dyDescent="0.3">
      <c r="B903">
        <v>-1939.134</v>
      </c>
      <c r="C903">
        <v>344305</v>
      </c>
      <c r="D903">
        <v>7691</v>
      </c>
    </row>
    <row r="904" spans="2:4" x14ac:dyDescent="0.3">
      <c r="B904">
        <v>-1939.134</v>
      </c>
      <c r="C904">
        <v>976363</v>
      </c>
      <c r="D904">
        <v>4922</v>
      </c>
    </row>
    <row r="905" spans="2:4" x14ac:dyDescent="0.3">
      <c r="B905">
        <v>-1939.134</v>
      </c>
      <c r="C905">
        <v>916125</v>
      </c>
      <c r="D905">
        <v>7989</v>
      </c>
    </row>
    <row r="906" spans="2:4" x14ac:dyDescent="0.3">
      <c r="B906">
        <v>-1939.134</v>
      </c>
      <c r="C906">
        <v>434903</v>
      </c>
      <c r="D906">
        <v>9096</v>
      </c>
    </row>
    <row r="907" spans="2:4" x14ac:dyDescent="0.3">
      <c r="B907">
        <v>-1939.134</v>
      </c>
      <c r="C907">
        <v>565679</v>
      </c>
      <c r="D907">
        <v>5689</v>
      </c>
    </row>
    <row r="908" spans="2:4" x14ac:dyDescent="0.3">
      <c r="B908">
        <v>-1939.134</v>
      </c>
      <c r="C908">
        <v>832303</v>
      </c>
      <c r="D908">
        <v>8143</v>
      </c>
    </row>
    <row r="909" spans="2:4" x14ac:dyDescent="0.3">
      <c r="B909">
        <v>-1939.134</v>
      </c>
      <c r="C909">
        <v>198719</v>
      </c>
      <c r="D909">
        <v>9540</v>
      </c>
    </row>
    <row r="910" spans="2:4" x14ac:dyDescent="0.3">
      <c r="B910">
        <v>-1939.134</v>
      </c>
      <c r="C910">
        <v>656469</v>
      </c>
      <c r="D910">
        <v>9737</v>
      </c>
    </row>
    <row r="911" spans="2:4" x14ac:dyDescent="0.3">
      <c r="B911">
        <v>-1939.134</v>
      </c>
      <c r="C911">
        <v>263221</v>
      </c>
      <c r="D911">
        <v>447</v>
      </c>
    </row>
    <row r="912" spans="2:4" x14ac:dyDescent="0.3">
      <c r="B912">
        <v>-1939.134</v>
      </c>
      <c r="C912">
        <v>58053</v>
      </c>
      <c r="D912">
        <v>5131</v>
      </c>
    </row>
    <row r="913" spans="2:4" x14ac:dyDescent="0.3">
      <c r="B913">
        <v>-1939.134</v>
      </c>
      <c r="C913">
        <v>271809</v>
      </c>
      <c r="D913">
        <v>846</v>
      </c>
    </row>
    <row r="914" spans="2:4" x14ac:dyDescent="0.3">
      <c r="B914">
        <v>-1939.134</v>
      </c>
      <c r="C914">
        <v>883041</v>
      </c>
      <c r="D914">
        <v>9370</v>
      </c>
    </row>
    <row r="915" spans="2:4" x14ac:dyDescent="0.3">
      <c r="B915">
        <v>-1939.134</v>
      </c>
      <c r="C915">
        <v>826811</v>
      </c>
      <c r="D915">
        <v>1721</v>
      </c>
    </row>
    <row r="916" spans="2:4" x14ac:dyDescent="0.3">
      <c r="B916">
        <v>-1939.134</v>
      </c>
      <c r="C916">
        <v>882695</v>
      </c>
      <c r="D916">
        <v>9747</v>
      </c>
    </row>
    <row r="917" spans="2:4" x14ac:dyDescent="0.3">
      <c r="B917">
        <v>-1939.134</v>
      </c>
      <c r="C917">
        <v>37395</v>
      </c>
      <c r="D917">
        <v>7845</v>
      </c>
    </row>
    <row r="918" spans="2:4" x14ac:dyDescent="0.3">
      <c r="B918">
        <v>-1939.134</v>
      </c>
      <c r="C918">
        <v>647115</v>
      </c>
      <c r="D918">
        <v>9763</v>
      </c>
    </row>
    <row r="919" spans="2:4" x14ac:dyDescent="0.3">
      <c r="B919">
        <v>-1939.134</v>
      </c>
      <c r="C919">
        <v>681671</v>
      </c>
      <c r="D919">
        <v>1253</v>
      </c>
    </row>
    <row r="920" spans="2:4" x14ac:dyDescent="0.3">
      <c r="B920">
        <v>-1939.134</v>
      </c>
      <c r="C920">
        <v>860127</v>
      </c>
      <c r="D920">
        <v>7490</v>
      </c>
    </row>
    <row r="921" spans="2:4" x14ac:dyDescent="0.3">
      <c r="B921">
        <v>-1939.134</v>
      </c>
      <c r="C921">
        <v>256361</v>
      </c>
      <c r="D921">
        <v>9245</v>
      </c>
    </row>
    <row r="922" spans="2:4" x14ac:dyDescent="0.3">
      <c r="B922">
        <v>-1939.134</v>
      </c>
      <c r="C922">
        <v>813605</v>
      </c>
      <c r="D922">
        <v>2152</v>
      </c>
    </row>
    <row r="923" spans="2:4" x14ac:dyDescent="0.3">
      <c r="B923">
        <v>-1939.134</v>
      </c>
      <c r="C923">
        <v>182629</v>
      </c>
      <c r="D923">
        <v>9018</v>
      </c>
    </row>
    <row r="924" spans="2:4" x14ac:dyDescent="0.3">
      <c r="B924">
        <v>-1939.134</v>
      </c>
      <c r="C924">
        <v>177989</v>
      </c>
      <c r="D924">
        <v>8278</v>
      </c>
    </row>
    <row r="925" spans="2:4" x14ac:dyDescent="0.3">
      <c r="B925">
        <v>-1939.134</v>
      </c>
      <c r="C925">
        <v>141665</v>
      </c>
      <c r="D925">
        <v>7786</v>
      </c>
    </row>
    <row r="926" spans="2:4" x14ac:dyDescent="0.3">
      <c r="B926">
        <v>-1939.134</v>
      </c>
      <c r="C926">
        <v>217403</v>
      </c>
      <c r="D926">
        <v>1028</v>
      </c>
    </row>
    <row r="927" spans="2:4" x14ac:dyDescent="0.3">
      <c r="B927">
        <v>-1939.134</v>
      </c>
      <c r="C927">
        <v>117671</v>
      </c>
      <c r="D927">
        <v>6525</v>
      </c>
    </row>
    <row r="928" spans="2:4" x14ac:dyDescent="0.3">
      <c r="B928">
        <v>-1939.134</v>
      </c>
      <c r="C928">
        <v>985177</v>
      </c>
      <c r="D928">
        <v>9876</v>
      </c>
    </row>
    <row r="929" spans="2:4" x14ac:dyDescent="0.3">
      <c r="B929">
        <v>-1939.134</v>
      </c>
      <c r="C929">
        <v>168021</v>
      </c>
      <c r="D929">
        <v>6184</v>
      </c>
    </row>
    <row r="930" spans="2:4" x14ac:dyDescent="0.3">
      <c r="B930">
        <v>-1939.134</v>
      </c>
      <c r="C930">
        <v>425133</v>
      </c>
      <c r="D930">
        <v>3079</v>
      </c>
    </row>
    <row r="931" spans="2:4" x14ac:dyDescent="0.3">
      <c r="B931">
        <v>-1939.134</v>
      </c>
      <c r="C931">
        <v>890921</v>
      </c>
      <c r="D931">
        <v>6055</v>
      </c>
    </row>
    <row r="932" spans="2:4" x14ac:dyDescent="0.3">
      <c r="B932">
        <v>-1939.134</v>
      </c>
      <c r="C932">
        <v>86833</v>
      </c>
      <c r="D932">
        <v>4110</v>
      </c>
    </row>
    <row r="933" spans="2:4" x14ac:dyDescent="0.3">
      <c r="B933">
        <v>-1939.134</v>
      </c>
      <c r="C933">
        <v>502157</v>
      </c>
      <c r="D933">
        <v>799</v>
      </c>
    </row>
    <row r="934" spans="2:4" x14ac:dyDescent="0.3">
      <c r="B934">
        <v>-1939.134</v>
      </c>
      <c r="C934">
        <v>879649</v>
      </c>
      <c r="D934">
        <v>5034</v>
      </c>
    </row>
    <row r="935" spans="2:4" x14ac:dyDescent="0.3">
      <c r="B935">
        <v>-1939.134</v>
      </c>
      <c r="C935">
        <v>165739</v>
      </c>
      <c r="D935">
        <v>6323</v>
      </c>
    </row>
    <row r="936" spans="2:4" x14ac:dyDescent="0.3">
      <c r="B936">
        <v>-1939.134</v>
      </c>
      <c r="C936">
        <v>557917</v>
      </c>
      <c r="D936">
        <v>3523</v>
      </c>
    </row>
    <row r="937" spans="2:4" x14ac:dyDescent="0.3">
      <c r="B937">
        <v>-1939.134</v>
      </c>
      <c r="C937">
        <v>236625</v>
      </c>
      <c r="D937">
        <v>4980</v>
      </c>
    </row>
    <row r="938" spans="2:4" x14ac:dyDescent="0.3">
      <c r="B938">
        <v>-1939.134</v>
      </c>
      <c r="C938">
        <v>945925</v>
      </c>
      <c r="D938">
        <v>2583</v>
      </c>
    </row>
    <row r="939" spans="2:4" x14ac:dyDescent="0.3">
      <c r="B939">
        <v>-1939.134</v>
      </c>
      <c r="C939">
        <v>312673</v>
      </c>
      <c r="D939">
        <v>5054</v>
      </c>
    </row>
    <row r="940" spans="2:4" x14ac:dyDescent="0.3">
      <c r="B940">
        <v>-1939.134</v>
      </c>
      <c r="C940">
        <v>963967</v>
      </c>
      <c r="D940">
        <v>941</v>
      </c>
    </row>
    <row r="941" spans="2:4" x14ac:dyDescent="0.3">
      <c r="B941">
        <v>-1939.134</v>
      </c>
      <c r="C941">
        <v>950763</v>
      </c>
      <c r="D941">
        <v>3609</v>
      </c>
    </row>
    <row r="942" spans="2:4" x14ac:dyDescent="0.3">
      <c r="B942">
        <v>-1939.134</v>
      </c>
      <c r="C942">
        <v>172367</v>
      </c>
      <c r="D942">
        <v>5472</v>
      </c>
    </row>
    <row r="943" spans="2:4" x14ac:dyDescent="0.3">
      <c r="B943">
        <v>-1939.134</v>
      </c>
      <c r="C943">
        <v>78971</v>
      </c>
      <c r="D943">
        <v>9015</v>
      </c>
    </row>
    <row r="944" spans="2:4" x14ac:dyDescent="0.3">
      <c r="B944">
        <v>-1939.134</v>
      </c>
      <c r="C944">
        <v>703783</v>
      </c>
      <c r="D944">
        <v>2346</v>
      </c>
    </row>
    <row r="945" spans="2:4" x14ac:dyDescent="0.3">
      <c r="B945">
        <v>-1939.134</v>
      </c>
      <c r="C945">
        <v>109357</v>
      </c>
      <c r="D945">
        <v>765</v>
      </c>
    </row>
    <row r="946" spans="2:4" x14ac:dyDescent="0.3">
      <c r="B946">
        <v>-1939.134</v>
      </c>
      <c r="C946">
        <v>82983</v>
      </c>
      <c r="D946">
        <v>7278</v>
      </c>
    </row>
    <row r="947" spans="2:4" x14ac:dyDescent="0.3">
      <c r="B947">
        <v>-1939.134</v>
      </c>
      <c r="C947">
        <v>127579</v>
      </c>
      <c r="D947">
        <v>9718</v>
      </c>
    </row>
    <row r="948" spans="2:4" x14ac:dyDescent="0.3">
      <c r="B948">
        <v>-1939.134</v>
      </c>
      <c r="C948">
        <v>645489</v>
      </c>
      <c r="D948">
        <v>7702</v>
      </c>
    </row>
    <row r="949" spans="2:4" x14ac:dyDescent="0.3">
      <c r="B949">
        <v>-1939.134</v>
      </c>
      <c r="C949">
        <v>376373</v>
      </c>
      <c r="D949">
        <v>1421</v>
      </c>
    </row>
    <row r="950" spans="2:4" x14ac:dyDescent="0.3">
      <c r="B950">
        <v>-1939.134</v>
      </c>
      <c r="C950">
        <v>782129</v>
      </c>
      <c r="D950">
        <v>7150</v>
      </c>
    </row>
    <row r="951" spans="2:4" x14ac:dyDescent="0.3">
      <c r="B951">
        <v>-1939.134</v>
      </c>
      <c r="C951">
        <v>574769</v>
      </c>
      <c r="D951">
        <v>4921</v>
      </c>
    </row>
    <row r="952" spans="2:4" x14ac:dyDescent="0.3">
      <c r="B952">
        <v>-1939.134</v>
      </c>
      <c r="C952">
        <v>54323</v>
      </c>
      <c r="D952">
        <v>4671</v>
      </c>
    </row>
    <row r="953" spans="2:4" x14ac:dyDescent="0.3">
      <c r="B953">
        <v>-1939.134</v>
      </c>
      <c r="C953">
        <v>919983</v>
      </c>
      <c r="D953">
        <v>6878</v>
      </c>
    </row>
    <row r="954" spans="2:4" x14ac:dyDescent="0.3">
      <c r="B954">
        <v>-1939.134</v>
      </c>
      <c r="C954">
        <v>213189</v>
      </c>
      <c r="D954">
        <v>605</v>
      </c>
    </row>
    <row r="955" spans="2:4" x14ac:dyDescent="0.3">
      <c r="B955">
        <v>-1939.134</v>
      </c>
      <c r="C955">
        <v>777895</v>
      </c>
      <c r="D955">
        <v>8539</v>
      </c>
    </row>
    <row r="956" spans="2:4" x14ac:dyDescent="0.3">
      <c r="B956">
        <v>-1939.134</v>
      </c>
      <c r="C956">
        <v>971067</v>
      </c>
      <c r="D956">
        <v>5223</v>
      </c>
    </row>
    <row r="957" spans="2:4" x14ac:dyDescent="0.3">
      <c r="B957">
        <v>-1939.134</v>
      </c>
      <c r="C957">
        <v>554023</v>
      </c>
      <c r="D957">
        <v>7975</v>
      </c>
    </row>
    <row r="958" spans="2:4" x14ac:dyDescent="0.3">
      <c r="B958">
        <v>-1939.134</v>
      </c>
      <c r="C958">
        <v>471149</v>
      </c>
      <c r="D958">
        <v>7942</v>
      </c>
    </row>
    <row r="959" spans="2:4" x14ac:dyDescent="0.3">
      <c r="B959">
        <v>-1939.134</v>
      </c>
      <c r="C959">
        <v>976313</v>
      </c>
      <c r="D959">
        <v>9365</v>
      </c>
    </row>
    <row r="960" spans="2:4" x14ac:dyDescent="0.3">
      <c r="B960">
        <v>-1939.134</v>
      </c>
      <c r="C960">
        <v>928339</v>
      </c>
      <c r="D960">
        <v>7390</v>
      </c>
    </row>
    <row r="961" spans="2:4" x14ac:dyDescent="0.3">
      <c r="B961">
        <v>-1939.134</v>
      </c>
      <c r="C961">
        <v>4091</v>
      </c>
      <c r="D961">
        <v>548</v>
      </c>
    </row>
    <row r="962" spans="2:4" x14ac:dyDescent="0.3">
      <c r="B962">
        <v>-1939.134</v>
      </c>
      <c r="C962">
        <v>681731</v>
      </c>
      <c r="D962">
        <v>7357</v>
      </c>
    </row>
    <row r="963" spans="2:4" x14ac:dyDescent="0.3">
      <c r="B963">
        <v>-1939.134</v>
      </c>
      <c r="C963">
        <v>230533</v>
      </c>
      <c r="D963">
        <v>9571</v>
      </c>
    </row>
    <row r="964" spans="2:4" x14ac:dyDescent="0.3">
      <c r="B964">
        <v>-1939.134</v>
      </c>
      <c r="C964">
        <v>526265</v>
      </c>
      <c r="D964">
        <v>1962</v>
      </c>
    </row>
    <row r="965" spans="2:4" x14ac:dyDescent="0.3">
      <c r="B965">
        <v>-1939.134</v>
      </c>
      <c r="C965">
        <v>763867</v>
      </c>
      <c r="D965">
        <v>2897</v>
      </c>
    </row>
    <row r="966" spans="2:4" x14ac:dyDescent="0.3">
      <c r="B966">
        <v>-1939.134</v>
      </c>
      <c r="C966">
        <v>288571</v>
      </c>
      <c r="D966">
        <v>2891</v>
      </c>
    </row>
    <row r="967" spans="2:4" x14ac:dyDescent="0.3">
      <c r="B967">
        <v>-1939.134</v>
      </c>
      <c r="C967">
        <v>149967</v>
      </c>
      <c r="D967">
        <v>4286</v>
      </c>
    </row>
    <row r="968" spans="2:4" x14ac:dyDescent="0.3">
      <c r="B968">
        <v>-1939.134</v>
      </c>
      <c r="C968">
        <v>311625</v>
      </c>
      <c r="D968">
        <v>6918</v>
      </c>
    </row>
    <row r="969" spans="2:4" x14ac:dyDescent="0.3">
      <c r="B969">
        <v>-1939.134</v>
      </c>
      <c r="C969">
        <v>298923</v>
      </c>
      <c r="D969">
        <v>9418</v>
      </c>
    </row>
    <row r="970" spans="2:4" x14ac:dyDescent="0.3">
      <c r="B970">
        <v>-1939.134</v>
      </c>
      <c r="C970">
        <v>501203</v>
      </c>
      <c r="D970">
        <v>7438</v>
      </c>
    </row>
    <row r="971" spans="2:4" x14ac:dyDescent="0.3">
      <c r="B971">
        <v>-1939.134</v>
      </c>
      <c r="C971">
        <v>753939</v>
      </c>
      <c r="D971">
        <v>1785</v>
      </c>
    </row>
    <row r="972" spans="2:4" x14ac:dyDescent="0.3">
      <c r="B972">
        <v>-1939.134</v>
      </c>
      <c r="C972">
        <v>543405</v>
      </c>
      <c r="D972">
        <v>7593</v>
      </c>
    </row>
    <row r="973" spans="2:4" x14ac:dyDescent="0.3">
      <c r="B973">
        <v>-1939.134</v>
      </c>
      <c r="C973">
        <v>7195</v>
      </c>
      <c r="D973">
        <v>697</v>
      </c>
    </row>
    <row r="974" spans="2:4" x14ac:dyDescent="0.3">
      <c r="B974">
        <v>-1939.134</v>
      </c>
      <c r="C974">
        <v>113783</v>
      </c>
      <c r="D974">
        <v>7772</v>
      </c>
    </row>
    <row r="975" spans="2:4" x14ac:dyDescent="0.3">
      <c r="B975">
        <v>-1939.134</v>
      </c>
      <c r="C975">
        <v>853643</v>
      </c>
      <c r="D975">
        <v>7752</v>
      </c>
    </row>
    <row r="976" spans="2:4" x14ac:dyDescent="0.3">
      <c r="B976">
        <v>-1939.134</v>
      </c>
      <c r="C976">
        <v>474013</v>
      </c>
      <c r="D976">
        <v>7485</v>
      </c>
    </row>
    <row r="977" spans="2:4" x14ac:dyDescent="0.3">
      <c r="B977">
        <v>-1939.134</v>
      </c>
      <c r="C977">
        <v>958803</v>
      </c>
      <c r="D977">
        <v>1685</v>
      </c>
    </row>
    <row r="978" spans="2:4" x14ac:dyDescent="0.3">
      <c r="B978">
        <v>-1939.134</v>
      </c>
      <c r="C978">
        <v>328661</v>
      </c>
      <c r="D978">
        <v>813</v>
      </c>
    </row>
    <row r="979" spans="2:4" x14ac:dyDescent="0.3">
      <c r="B979">
        <v>-1939.134</v>
      </c>
      <c r="C979">
        <v>761161</v>
      </c>
      <c r="D979">
        <v>6344</v>
      </c>
    </row>
    <row r="980" spans="2:4" x14ac:dyDescent="0.3">
      <c r="B980">
        <v>-1939.134</v>
      </c>
      <c r="C980">
        <v>723035</v>
      </c>
      <c r="D980">
        <v>538</v>
      </c>
    </row>
    <row r="981" spans="2:4" x14ac:dyDescent="0.3">
      <c r="B981">
        <v>-1939.134</v>
      </c>
      <c r="C981">
        <v>476995</v>
      </c>
      <c r="D981">
        <v>2783</v>
      </c>
    </row>
    <row r="982" spans="2:4" x14ac:dyDescent="0.3">
      <c r="B982">
        <v>-1939.134</v>
      </c>
      <c r="C982">
        <v>269529</v>
      </c>
      <c r="D982">
        <v>1850</v>
      </c>
    </row>
    <row r="983" spans="2:4" x14ac:dyDescent="0.3">
      <c r="B983">
        <v>-1939.134</v>
      </c>
      <c r="C983">
        <v>335561</v>
      </c>
      <c r="D983">
        <v>2566</v>
      </c>
    </row>
    <row r="984" spans="2:4" x14ac:dyDescent="0.3">
      <c r="B984">
        <v>-1939.134</v>
      </c>
      <c r="C984">
        <v>51597</v>
      </c>
      <c r="D984">
        <v>5851</v>
      </c>
    </row>
    <row r="985" spans="2:4" x14ac:dyDescent="0.3">
      <c r="B985">
        <v>-1939.134</v>
      </c>
      <c r="C985">
        <v>398983</v>
      </c>
      <c r="D985">
        <v>9830</v>
      </c>
    </row>
    <row r="986" spans="2:4" x14ac:dyDescent="0.3">
      <c r="B986">
        <v>-1939.134</v>
      </c>
      <c r="C986">
        <v>412135</v>
      </c>
      <c r="D986">
        <v>3072</v>
      </c>
    </row>
    <row r="987" spans="2:4" x14ac:dyDescent="0.3">
      <c r="B987">
        <v>-1939.134</v>
      </c>
      <c r="C987">
        <v>884737</v>
      </c>
      <c r="D987">
        <v>3225</v>
      </c>
    </row>
    <row r="988" spans="2:4" x14ac:dyDescent="0.3">
      <c r="B988">
        <v>-1939.134</v>
      </c>
      <c r="C988">
        <v>128133</v>
      </c>
      <c r="D988">
        <v>6816</v>
      </c>
    </row>
    <row r="989" spans="2:4" x14ac:dyDescent="0.3">
      <c r="B989">
        <v>-1939.134</v>
      </c>
      <c r="C989">
        <v>973315</v>
      </c>
      <c r="D989">
        <v>2060</v>
      </c>
    </row>
    <row r="990" spans="2:4" x14ac:dyDescent="0.3">
      <c r="B990">
        <v>-1939.134</v>
      </c>
      <c r="C990">
        <v>260095</v>
      </c>
      <c r="D990">
        <v>3780</v>
      </c>
    </row>
    <row r="991" spans="2:4" x14ac:dyDescent="0.3">
      <c r="B991">
        <v>-1939.134</v>
      </c>
      <c r="C991">
        <v>350637</v>
      </c>
      <c r="D991">
        <v>8436</v>
      </c>
    </row>
    <row r="992" spans="2:4" x14ac:dyDescent="0.3">
      <c r="B992">
        <v>-1939.134</v>
      </c>
      <c r="C992">
        <v>617243</v>
      </c>
      <c r="D992">
        <v>237</v>
      </c>
    </row>
    <row r="993" spans="2:4" x14ac:dyDescent="0.3">
      <c r="B993">
        <v>-1939.134</v>
      </c>
      <c r="C993">
        <v>691615</v>
      </c>
      <c r="D993">
        <v>1570</v>
      </c>
    </row>
    <row r="994" spans="2:4" x14ac:dyDescent="0.3">
      <c r="B994">
        <v>-1939.134</v>
      </c>
      <c r="C994">
        <v>597337</v>
      </c>
      <c r="D994">
        <v>6601</v>
      </c>
    </row>
    <row r="995" spans="2:4" x14ac:dyDescent="0.3">
      <c r="B995">
        <v>-1939.134</v>
      </c>
      <c r="C995">
        <v>202911</v>
      </c>
      <c r="D995">
        <v>6202</v>
      </c>
    </row>
    <row r="996" spans="2:4" x14ac:dyDescent="0.3">
      <c r="B996">
        <v>-1939.134</v>
      </c>
      <c r="C996">
        <v>301631</v>
      </c>
      <c r="D996">
        <v>9998</v>
      </c>
    </row>
    <row r="997" spans="2:4" x14ac:dyDescent="0.3">
      <c r="B997">
        <v>-1939.134</v>
      </c>
      <c r="C997">
        <v>334027</v>
      </c>
      <c r="D997">
        <v>4184</v>
      </c>
    </row>
    <row r="998" spans="2:4" x14ac:dyDescent="0.3">
      <c r="B998">
        <v>-1939.134</v>
      </c>
      <c r="C998">
        <v>733349</v>
      </c>
      <c r="D998">
        <v>7902</v>
      </c>
    </row>
    <row r="999" spans="2:4" x14ac:dyDescent="0.3">
      <c r="B999">
        <v>-1939.134</v>
      </c>
      <c r="C999">
        <v>74867</v>
      </c>
      <c r="D999">
        <v>4048</v>
      </c>
    </row>
    <row r="1000" spans="2:4" x14ac:dyDescent="0.3">
      <c r="B1000">
        <v>-1939.134</v>
      </c>
      <c r="C1000">
        <v>439009</v>
      </c>
      <c r="D1000">
        <v>2771</v>
      </c>
    </row>
    <row r="1001" spans="2:4" x14ac:dyDescent="0.3">
      <c r="B1001">
        <v>-1939.134</v>
      </c>
      <c r="C1001">
        <v>117891</v>
      </c>
      <c r="D1001">
        <v>1818</v>
      </c>
    </row>
    <row r="1002" spans="2:4" x14ac:dyDescent="0.3">
      <c r="B1002">
        <v>-1939.134</v>
      </c>
      <c r="C1002">
        <v>88437</v>
      </c>
      <c r="D1002">
        <v>761</v>
      </c>
    </row>
    <row r="1003" spans="2:4" x14ac:dyDescent="0.3">
      <c r="B1003">
        <v>-1939.134</v>
      </c>
      <c r="C1003">
        <v>88437</v>
      </c>
      <c r="D1003">
        <v>7050</v>
      </c>
    </row>
    <row r="1004" spans="2:4" x14ac:dyDescent="0.3">
      <c r="B1004">
        <v>-1939.134</v>
      </c>
      <c r="C1004">
        <v>350191</v>
      </c>
      <c r="D1004">
        <v>2671</v>
      </c>
    </row>
    <row r="1005" spans="2:4" x14ac:dyDescent="0.3">
      <c r="B1005">
        <v>-1939.134</v>
      </c>
      <c r="C1005">
        <v>536017</v>
      </c>
      <c r="D1005">
        <v>2977</v>
      </c>
    </row>
    <row r="1006" spans="2:4" x14ac:dyDescent="0.3">
      <c r="B1006">
        <v>-1939.134</v>
      </c>
      <c r="C1006">
        <v>171167</v>
      </c>
      <c r="D1006">
        <v>8443</v>
      </c>
    </row>
    <row r="1007" spans="2:4" x14ac:dyDescent="0.3">
      <c r="B1007">
        <v>-1939.134</v>
      </c>
      <c r="C1007">
        <v>446857</v>
      </c>
      <c r="D1007">
        <v>5476</v>
      </c>
    </row>
    <row r="1008" spans="2:4" x14ac:dyDescent="0.3">
      <c r="B1008">
        <v>-1939.134</v>
      </c>
      <c r="C1008">
        <v>500011</v>
      </c>
      <c r="D1008">
        <v>5685</v>
      </c>
    </row>
    <row r="1009" spans="2:4" x14ac:dyDescent="0.3">
      <c r="B1009">
        <v>-1939.134</v>
      </c>
      <c r="C1009">
        <v>685657</v>
      </c>
      <c r="D1009">
        <v>69</v>
      </c>
    </row>
    <row r="1010" spans="2:4" x14ac:dyDescent="0.3">
      <c r="B1010">
        <v>-1939.134</v>
      </c>
      <c r="C1010">
        <v>371737</v>
      </c>
      <c r="D1010">
        <v>532</v>
      </c>
    </row>
    <row r="1011" spans="2:4" x14ac:dyDescent="0.3">
      <c r="B1011">
        <v>-1939.134</v>
      </c>
      <c r="C1011">
        <v>882077</v>
      </c>
      <c r="D1011">
        <v>5509</v>
      </c>
    </row>
    <row r="1012" spans="2:4" x14ac:dyDescent="0.3">
      <c r="B1012">
        <v>-1939.134</v>
      </c>
      <c r="C1012">
        <v>556929</v>
      </c>
      <c r="D1012">
        <v>734</v>
      </c>
    </row>
    <row r="1013" spans="2:4" x14ac:dyDescent="0.3">
      <c r="B1013">
        <v>-1939.134</v>
      </c>
      <c r="C1013">
        <v>848331</v>
      </c>
      <c r="D1013">
        <v>137</v>
      </c>
    </row>
    <row r="1014" spans="2:4" x14ac:dyDescent="0.3">
      <c r="B1014">
        <v>-1939.134</v>
      </c>
      <c r="C1014">
        <v>439675</v>
      </c>
      <c r="D1014">
        <v>7827</v>
      </c>
    </row>
    <row r="1015" spans="2:4" x14ac:dyDescent="0.3">
      <c r="B1015">
        <v>-1939.134</v>
      </c>
      <c r="C1015">
        <v>791405</v>
      </c>
      <c r="D1015">
        <v>9670</v>
      </c>
    </row>
    <row r="1016" spans="2:4" x14ac:dyDescent="0.3">
      <c r="B1016">
        <v>-1939.134</v>
      </c>
      <c r="C1016">
        <v>834025</v>
      </c>
      <c r="D1016">
        <v>8849</v>
      </c>
    </row>
    <row r="1017" spans="2:4" x14ac:dyDescent="0.3">
      <c r="B1017">
        <v>-1939.134</v>
      </c>
      <c r="C1017">
        <v>655497</v>
      </c>
      <c r="D1017">
        <v>376</v>
      </c>
    </row>
    <row r="1018" spans="2:4" x14ac:dyDescent="0.3">
      <c r="B1018">
        <v>-1939.134</v>
      </c>
      <c r="C1018">
        <v>658707</v>
      </c>
      <c r="D1018">
        <v>5909</v>
      </c>
    </row>
    <row r="1019" spans="2:4" x14ac:dyDescent="0.3">
      <c r="B1019">
        <v>-1939.134</v>
      </c>
      <c r="C1019">
        <v>840773</v>
      </c>
      <c r="D1019">
        <v>5072</v>
      </c>
    </row>
    <row r="1020" spans="2:4" x14ac:dyDescent="0.3">
      <c r="B1020">
        <v>-1939.134</v>
      </c>
      <c r="C1020">
        <v>297497</v>
      </c>
      <c r="D1020">
        <v>4487</v>
      </c>
    </row>
    <row r="1021" spans="2:4" x14ac:dyDescent="0.3">
      <c r="B1021">
        <v>-1939.134</v>
      </c>
      <c r="C1021">
        <v>538823</v>
      </c>
      <c r="D1021">
        <v>6056</v>
      </c>
    </row>
    <row r="1022" spans="2:4" x14ac:dyDescent="0.3">
      <c r="B1022">
        <v>-1939.134</v>
      </c>
      <c r="C1022">
        <v>802779</v>
      </c>
      <c r="D1022">
        <v>122</v>
      </c>
    </row>
    <row r="1023" spans="2:4" x14ac:dyDescent="0.3">
      <c r="B1023">
        <v>-1939.134</v>
      </c>
      <c r="C1023">
        <v>861961</v>
      </c>
      <c r="D1023">
        <v>9046</v>
      </c>
    </row>
    <row r="1024" spans="2:4" x14ac:dyDescent="0.3">
      <c r="B1024">
        <v>-1939.134</v>
      </c>
      <c r="C1024">
        <v>650699</v>
      </c>
      <c r="D1024">
        <v>4419</v>
      </c>
    </row>
    <row r="1025" spans="2:4" x14ac:dyDescent="0.3">
      <c r="B1025">
        <v>-1939.134</v>
      </c>
      <c r="C1025">
        <v>938399</v>
      </c>
      <c r="D1025">
        <v>8406</v>
      </c>
    </row>
    <row r="1026" spans="2:4" x14ac:dyDescent="0.3">
      <c r="B1026">
        <v>-1939.134</v>
      </c>
      <c r="C1026">
        <v>214979</v>
      </c>
      <c r="D1026">
        <v>9246</v>
      </c>
    </row>
    <row r="1027" spans="2:4" x14ac:dyDescent="0.3">
      <c r="B1027">
        <v>-1939.134</v>
      </c>
      <c r="C1027">
        <v>384819</v>
      </c>
      <c r="D1027">
        <v>2333</v>
      </c>
    </row>
    <row r="1028" spans="2:4" x14ac:dyDescent="0.3">
      <c r="B1028">
        <v>-1939.134</v>
      </c>
      <c r="C1028">
        <v>380381</v>
      </c>
      <c r="D1028">
        <v>9836</v>
      </c>
    </row>
    <row r="1029" spans="2:4" x14ac:dyDescent="0.3">
      <c r="B1029">
        <v>-1939.134</v>
      </c>
      <c r="C1029">
        <v>539319</v>
      </c>
      <c r="D1029">
        <v>9183</v>
      </c>
    </row>
    <row r="1030" spans="2:4" x14ac:dyDescent="0.3">
      <c r="B1030">
        <v>-1939.134</v>
      </c>
      <c r="C1030">
        <v>346885</v>
      </c>
      <c r="D1030">
        <v>6948</v>
      </c>
    </row>
    <row r="1031" spans="2:4" x14ac:dyDescent="0.3">
      <c r="B1031">
        <v>-1939.134</v>
      </c>
      <c r="C1031">
        <v>457623</v>
      </c>
      <c r="D1031">
        <v>2246</v>
      </c>
    </row>
    <row r="1032" spans="2:4" x14ac:dyDescent="0.3">
      <c r="B1032">
        <v>-1939.134</v>
      </c>
      <c r="C1032">
        <v>264935</v>
      </c>
      <c r="D1032">
        <v>281</v>
      </c>
    </row>
    <row r="1033" spans="2:4" x14ac:dyDescent="0.3">
      <c r="B1033">
        <v>-1939.134</v>
      </c>
      <c r="C1033">
        <v>259997</v>
      </c>
      <c r="D1033">
        <v>3449</v>
      </c>
    </row>
    <row r="1034" spans="2:4" x14ac:dyDescent="0.3">
      <c r="B1034">
        <v>-1939.134</v>
      </c>
      <c r="C1034">
        <v>562823</v>
      </c>
      <c r="D1034">
        <v>9229</v>
      </c>
    </row>
    <row r="1035" spans="2:4" x14ac:dyDescent="0.3">
      <c r="B1035">
        <v>-1939.134</v>
      </c>
      <c r="C1035">
        <v>226337</v>
      </c>
      <c r="D1035">
        <v>1582</v>
      </c>
    </row>
    <row r="1036" spans="2:4" x14ac:dyDescent="0.3">
      <c r="B1036">
        <v>-1939.134</v>
      </c>
      <c r="C1036">
        <v>753789</v>
      </c>
      <c r="D1036">
        <v>3461</v>
      </c>
    </row>
    <row r="1037" spans="2:4" x14ac:dyDescent="0.3">
      <c r="B1037">
        <v>-1939.134</v>
      </c>
      <c r="C1037">
        <v>294661</v>
      </c>
      <c r="D1037">
        <v>3963</v>
      </c>
    </row>
    <row r="1038" spans="2:4" x14ac:dyDescent="0.3">
      <c r="B1038">
        <v>-1939.134</v>
      </c>
      <c r="C1038">
        <v>722187</v>
      </c>
      <c r="D1038">
        <v>6313</v>
      </c>
    </row>
    <row r="1039" spans="2:4" x14ac:dyDescent="0.3">
      <c r="B1039">
        <v>-1939.134</v>
      </c>
      <c r="C1039">
        <v>36043</v>
      </c>
      <c r="D1039">
        <v>8783</v>
      </c>
    </row>
    <row r="1040" spans="2:4" x14ac:dyDescent="0.3">
      <c r="B1040">
        <v>-1939.134</v>
      </c>
      <c r="C1040">
        <v>578347</v>
      </c>
      <c r="D1040">
        <v>9050</v>
      </c>
    </row>
    <row r="1041" spans="2:4" x14ac:dyDescent="0.3">
      <c r="B1041">
        <v>-1939.134</v>
      </c>
      <c r="C1041">
        <v>605565</v>
      </c>
      <c r="D1041">
        <v>404</v>
      </c>
    </row>
    <row r="1042" spans="2:4" x14ac:dyDescent="0.3">
      <c r="B1042">
        <v>-1939.134</v>
      </c>
      <c r="C1042">
        <v>165375</v>
      </c>
      <c r="D1042">
        <v>1514</v>
      </c>
    </row>
    <row r="1043" spans="2:4" x14ac:dyDescent="0.3">
      <c r="B1043">
        <v>-1939.134</v>
      </c>
      <c r="C1043">
        <v>634057</v>
      </c>
      <c r="D1043">
        <v>5423</v>
      </c>
    </row>
    <row r="1044" spans="2:4" x14ac:dyDescent="0.3">
      <c r="B1044">
        <v>-1939.134</v>
      </c>
      <c r="C1044">
        <v>594579</v>
      </c>
      <c r="D1044">
        <v>5652</v>
      </c>
    </row>
    <row r="1045" spans="2:4" x14ac:dyDescent="0.3">
      <c r="B1045">
        <v>-1939.134</v>
      </c>
      <c r="C1045">
        <v>275763</v>
      </c>
      <c r="D1045">
        <v>5341</v>
      </c>
    </row>
    <row r="1046" spans="2:4" x14ac:dyDescent="0.3">
      <c r="B1046">
        <v>-1939.134</v>
      </c>
      <c r="C1046">
        <v>16929</v>
      </c>
      <c r="D1046">
        <v>5207</v>
      </c>
    </row>
    <row r="1047" spans="2:4" x14ac:dyDescent="0.3">
      <c r="B1047">
        <v>-1939.134</v>
      </c>
      <c r="C1047">
        <v>438869</v>
      </c>
      <c r="D1047">
        <v>9637</v>
      </c>
    </row>
    <row r="1048" spans="2:4" x14ac:dyDescent="0.3">
      <c r="B1048">
        <v>-1939.134</v>
      </c>
      <c r="C1048">
        <v>899625</v>
      </c>
      <c r="D1048">
        <v>9480</v>
      </c>
    </row>
    <row r="1049" spans="2:4" x14ac:dyDescent="0.3">
      <c r="B1049">
        <v>-1939.134</v>
      </c>
      <c r="C1049">
        <v>905019</v>
      </c>
      <c r="D1049">
        <v>4019</v>
      </c>
    </row>
    <row r="1050" spans="2:4" x14ac:dyDescent="0.3">
      <c r="B1050">
        <v>-1939.134</v>
      </c>
      <c r="C1050">
        <v>96433</v>
      </c>
      <c r="D1050">
        <v>7594</v>
      </c>
    </row>
    <row r="1051" spans="2:4" x14ac:dyDescent="0.3">
      <c r="B1051">
        <v>-1939.134</v>
      </c>
      <c r="C1051">
        <v>509189</v>
      </c>
      <c r="D1051">
        <v>6164</v>
      </c>
    </row>
    <row r="1052" spans="2:4" x14ac:dyDescent="0.3">
      <c r="B1052">
        <v>-1939.134</v>
      </c>
      <c r="C1052">
        <v>566131</v>
      </c>
      <c r="D1052">
        <v>9087</v>
      </c>
    </row>
    <row r="1053" spans="2:4" x14ac:dyDescent="0.3">
      <c r="B1053">
        <v>-1939.134</v>
      </c>
      <c r="C1053">
        <v>757461</v>
      </c>
      <c r="D1053">
        <v>7241</v>
      </c>
    </row>
    <row r="1054" spans="2:4" x14ac:dyDescent="0.3">
      <c r="B1054">
        <v>-1939.134</v>
      </c>
      <c r="C1054">
        <v>364449</v>
      </c>
      <c r="D1054">
        <v>2239</v>
      </c>
    </row>
    <row r="1055" spans="2:4" x14ac:dyDescent="0.3">
      <c r="B1055">
        <v>-1939.134</v>
      </c>
      <c r="C1055">
        <v>971693</v>
      </c>
      <c r="D1055">
        <v>470</v>
      </c>
    </row>
    <row r="1056" spans="2:4" x14ac:dyDescent="0.3">
      <c r="B1056">
        <v>-1939.134</v>
      </c>
      <c r="C1056">
        <v>2907</v>
      </c>
      <c r="D1056">
        <v>8122</v>
      </c>
    </row>
    <row r="1057" spans="2:4" x14ac:dyDescent="0.3">
      <c r="B1057">
        <v>-1939.134</v>
      </c>
      <c r="C1057">
        <v>530291</v>
      </c>
      <c r="D1057">
        <v>2488</v>
      </c>
    </row>
    <row r="1058" spans="2:4" x14ac:dyDescent="0.3">
      <c r="B1058">
        <v>-1939.134</v>
      </c>
      <c r="C1058">
        <v>309599</v>
      </c>
      <c r="D1058">
        <v>7381</v>
      </c>
    </row>
    <row r="1059" spans="2:4" x14ac:dyDescent="0.3">
      <c r="B1059">
        <v>-1939.134</v>
      </c>
      <c r="C1059">
        <v>903577</v>
      </c>
      <c r="D1059">
        <v>6254</v>
      </c>
    </row>
    <row r="1060" spans="2:4" x14ac:dyDescent="0.3">
      <c r="B1060">
        <v>-1939.134</v>
      </c>
      <c r="C1060">
        <v>3137</v>
      </c>
      <c r="D1060">
        <v>1321</v>
      </c>
    </row>
    <row r="1061" spans="2:4" x14ac:dyDescent="0.3">
      <c r="B1061">
        <v>-1939.134</v>
      </c>
      <c r="C1061">
        <v>312587</v>
      </c>
      <c r="D1061">
        <v>775</v>
      </c>
    </row>
    <row r="1062" spans="2:4" x14ac:dyDescent="0.3">
      <c r="B1062">
        <v>-1939.134</v>
      </c>
      <c r="C1062">
        <v>547345</v>
      </c>
      <c r="D1062">
        <v>4731</v>
      </c>
    </row>
    <row r="1063" spans="2:4" x14ac:dyDescent="0.3">
      <c r="B1063">
        <v>-1939.134</v>
      </c>
      <c r="C1063">
        <v>357229</v>
      </c>
      <c r="D1063">
        <v>9228</v>
      </c>
    </row>
    <row r="1064" spans="2:4" x14ac:dyDescent="0.3">
      <c r="B1064">
        <v>-1939.134</v>
      </c>
      <c r="C1064">
        <v>68633</v>
      </c>
      <c r="D1064">
        <v>6846</v>
      </c>
    </row>
    <row r="1065" spans="2:4" x14ac:dyDescent="0.3">
      <c r="B1065">
        <v>-1939.134</v>
      </c>
      <c r="C1065">
        <v>332331</v>
      </c>
      <c r="D1065">
        <v>1913</v>
      </c>
    </row>
    <row r="1066" spans="2:4" x14ac:dyDescent="0.3">
      <c r="B1066">
        <v>-1939.134</v>
      </c>
      <c r="C1066">
        <v>662091</v>
      </c>
      <c r="D1066">
        <v>3597</v>
      </c>
    </row>
    <row r="1067" spans="2:4" x14ac:dyDescent="0.3">
      <c r="B1067">
        <v>-1939.134</v>
      </c>
      <c r="C1067">
        <v>260147</v>
      </c>
      <c r="D1067">
        <v>3064</v>
      </c>
    </row>
    <row r="1068" spans="2:4" x14ac:dyDescent="0.3">
      <c r="B1068">
        <v>-1939.134</v>
      </c>
      <c r="C1068">
        <v>838535</v>
      </c>
      <c r="D1068">
        <v>3612</v>
      </c>
    </row>
    <row r="1069" spans="2:4" x14ac:dyDescent="0.3">
      <c r="B1069">
        <v>-1939.134</v>
      </c>
      <c r="C1069">
        <v>689303</v>
      </c>
      <c r="D1069">
        <v>5882</v>
      </c>
    </row>
    <row r="1070" spans="2:4" x14ac:dyDescent="0.3">
      <c r="B1070">
        <v>-1939.134</v>
      </c>
      <c r="C1070">
        <v>758407</v>
      </c>
      <c r="D1070">
        <v>6517</v>
      </c>
    </row>
    <row r="1071" spans="2:4" x14ac:dyDescent="0.3">
      <c r="B1071">
        <v>-1939.134</v>
      </c>
      <c r="C1071">
        <v>639435</v>
      </c>
      <c r="D1071">
        <v>6061</v>
      </c>
    </row>
    <row r="1072" spans="2:4" x14ac:dyDescent="0.3">
      <c r="B1072">
        <v>-1939.134</v>
      </c>
      <c r="C1072">
        <v>459291</v>
      </c>
      <c r="D1072">
        <v>9671</v>
      </c>
    </row>
    <row r="1073" spans="2:4" x14ac:dyDescent="0.3">
      <c r="B1073">
        <v>-1939.134</v>
      </c>
      <c r="C1073">
        <v>922227</v>
      </c>
      <c r="D1073">
        <v>4865</v>
      </c>
    </row>
    <row r="1074" spans="2:4" x14ac:dyDescent="0.3">
      <c r="B1074">
        <v>-1939.134</v>
      </c>
      <c r="C1074">
        <v>88751</v>
      </c>
      <c r="D1074">
        <v>7429</v>
      </c>
    </row>
    <row r="1075" spans="2:4" x14ac:dyDescent="0.3">
      <c r="B1075">
        <v>-1939.134</v>
      </c>
      <c r="C1075">
        <v>866109</v>
      </c>
      <c r="D1075">
        <v>6415</v>
      </c>
    </row>
    <row r="1076" spans="2:4" x14ac:dyDescent="0.3">
      <c r="B1076">
        <v>-1939.134</v>
      </c>
      <c r="C1076">
        <v>147553</v>
      </c>
      <c r="D1076">
        <v>9416</v>
      </c>
    </row>
    <row r="1077" spans="2:4" x14ac:dyDescent="0.3">
      <c r="B1077">
        <v>-1939.134</v>
      </c>
      <c r="C1077">
        <v>925741</v>
      </c>
      <c r="D1077">
        <v>1567</v>
      </c>
    </row>
    <row r="1078" spans="2:4" x14ac:dyDescent="0.3">
      <c r="B1078">
        <v>-1939.134</v>
      </c>
      <c r="C1078">
        <v>685155</v>
      </c>
      <c r="D1078">
        <v>1761</v>
      </c>
    </row>
    <row r="1079" spans="2:4" x14ac:dyDescent="0.3">
      <c r="B1079">
        <v>-1939.134</v>
      </c>
      <c r="C1079">
        <v>619187</v>
      </c>
      <c r="D1079">
        <v>7233</v>
      </c>
    </row>
    <row r="1080" spans="2:4" x14ac:dyDescent="0.3">
      <c r="B1080">
        <v>-1939.134</v>
      </c>
      <c r="C1080">
        <v>95219</v>
      </c>
      <c r="D1080">
        <v>1871</v>
      </c>
    </row>
    <row r="1081" spans="2:4" x14ac:dyDescent="0.3">
      <c r="B1081">
        <v>-1939.134</v>
      </c>
      <c r="C1081">
        <v>176645</v>
      </c>
      <c r="D1081">
        <v>8962</v>
      </c>
    </row>
    <row r="1082" spans="2:4" x14ac:dyDescent="0.3">
      <c r="B1082">
        <v>-1939.134</v>
      </c>
      <c r="C1082">
        <v>45859</v>
      </c>
      <c r="D1082">
        <v>8380</v>
      </c>
    </row>
    <row r="1083" spans="2:4" x14ac:dyDescent="0.3">
      <c r="B1083">
        <v>-1939.134</v>
      </c>
      <c r="C1083">
        <v>91151</v>
      </c>
      <c r="D1083">
        <v>8171</v>
      </c>
    </row>
    <row r="1084" spans="2:4" x14ac:dyDescent="0.3">
      <c r="B1084">
        <v>-1939.134</v>
      </c>
      <c r="C1084">
        <v>529345</v>
      </c>
      <c r="D1084">
        <v>8609</v>
      </c>
    </row>
    <row r="1085" spans="2:4" x14ac:dyDescent="0.3">
      <c r="B1085">
        <v>-1939.134</v>
      </c>
      <c r="C1085">
        <v>839073</v>
      </c>
      <c r="D1085">
        <v>4626</v>
      </c>
    </row>
    <row r="1086" spans="2:4" x14ac:dyDescent="0.3">
      <c r="B1086">
        <v>-1939.134</v>
      </c>
      <c r="C1086">
        <v>566399</v>
      </c>
      <c r="D1086">
        <v>1877</v>
      </c>
    </row>
    <row r="1087" spans="2:4" x14ac:dyDescent="0.3">
      <c r="B1087">
        <v>-1939.134</v>
      </c>
      <c r="C1087">
        <v>14721</v>
      </c>
      <c r="D1087">
        <v>3180</v>
      </c>
    </row>
    <row r="1088" spans="2:4" x14ac:dyDescent="0.3">
      <c r="B1088">
        <v>-1939.134</v>
      </c>
      <c r="C1088">
        <v>61127</v>
      </c>
      <c r="D1088">
        <v>2044</v>
      </c>
    </row>
    <row r="1089" spans="2:4" x14ac:dyDescent="0.3">
      <c r="B1089">
        <v>-1939.134</v>
      </c>
      <c r="C1089">
        <v>519351</v>
      </c>
      <c r="D1089">
        <v>7920</v>
      </c>
    </row>
    <row r="1090" spans="2:4" x14ac:dyDescent="0.3">
      <c r="B1090">
        <v>-1939.134</v>
      </c>
      <c r="C1090">
        <v>874605</v>
      </c>
      <c r="D1090">
        <v>6419</v>
      </c>
    </row>
    <row r="1091" spans="2:4" x14ac:dyDescent="0.3">
      <c r="B1091">
        <v>-1939.134</v>
      </c>
      <c r="C1091">
        <v>294397</v>
      </c>
      <c r="D1091">
        <v>7351</v>
      </c>
    </row>
    <row r="1092" spans="2:4" x14ac:dyDescent="0.3">
      <c r="B1092">
        <v>-1939.134</v>
      </c>
      <c r="C1092">
        <v>346843</v>
      </c>
      <c r="D1092">
        <v>1316</v>
      </c>
    </row>
    <row r="1093" spans="2:4" x14ac:dyDescent="0.3">
      <c r="B1093">
        <v>-1939.134</v>
      </c>
      <c r="C1093">
        <v>141171</v>
      </c>
      <c r="D1093">
        <v>3553</v>
      </c>
    </row>
    <row r="1094" spans="2:4" x14ac:dyDescent="0.3">
      <c r="B1094">
        <v>-1939.134</v>
      </c>
      <c r="C1094">
        <v>441475</v>
      </c>
      <c r="D1094">
        <v>2857</v>
      </c>
    </row>
    <row r="1095" spans="2:4" x14ac:dyDescent="0.3">
      <c r="B1095">
        <v>-1939.134</v>
      </c>
      <c r="C1095">
        <v>550871</v>
      </c>
      <c r="D1095">
        <v>1037</v>
      </c>
    </row>
    <row r="1096" spans="2:4" x14ac:dyDescent="0.3">
      <c r="B1096">
        <v>-1939.134</v>
      </c>
      <c r="C1096">
        <v>50887</v>
      </c>
      <c r="D1096">
        <v>389</v>
      </c>
    </row>
    <row r="1097" spans="2:4" x14ac:dyDescent="0.3">
      <c r="B1097">
        <v>-1939.134</v>
      </c>
      <c r="C1097">
        <v>703893</v>
      </c>
      <c r="D1097">
        <v>2366</v>
      </c>
    </row>
    <row r="1098" spans="2:4" x14ac:dyDescent="0.3">
      <c r="B1098">
        <v>-1939.134</v>
      </c>
      <c r="C1098">
        <v>705829</v>
      </c>
      <c r="D1098">
        <v>2439</v>
      </c>
    </row>
    <row r="1099" spans="2:4" x14ac:dyDescent="0.3">
      <c r="B1099">
        <v>-1939.134</v>
      </c>
      <c r="C1099">
        <v>553853</v>
      </c>
      <c r="D1099">
        <v>9091</v>
      </c>
    </row>
    <row r="1100" spans="2:4" x14ac:dyDescent="0.3">
      <c r="B1100">
        <v>-1939.134</v>
      </c>
      <c r="C1100">
        <v>522373</v>
      </c>
      <c r="D1100">
        <v>7889</v>
      </c>
    </row>
    <row r="1101" spans="2:4" x14ac:dyDescent="0.3">
      <c r="B1101">
        <v>-1939.134</v>
      </c>
      <c r="C1101">
        <v>616973</v>
      </c>
      <c r="D1101">
        <v>7428</v>
      </c>
    </row>
    <row r="1102" spans="2:4" x14ac:dyDescent="0.3">
      <c r="B1102">
        <v>-1939.134</v>
      </c>
      <c r="C1102">
        <v>47719</v>
      </c>
      <c r="D1102">
        <v>962</v>
      </c>
    </row>
    <row r="1103" spans="2:4" x14ac:dyDescent="0.3">
      <c r="B1103">
        <v>-1939.134</v>
      </c>
      <c r="C1103">
        <v>965287</v>
      </c>
      <c r="D1103">
        <v>5584</v>
      </c>
    </row>
    <row r="1104" spans="2:4" x14ac:dyDescent="0.3">
      <c r="B1104">
        <v>-1939.134</v>
      </c>
      <c r="C1104">
        <v>170683</v>
      </c>
      <c r="D1104">
        <v>2388</v>
      </c>
    </row>
    <row r="1105" spans="2:4" x14ac:dyDescent="0.3">
      <c r="B1105">
        <v>-1939.134</v>
      </c>
      <c r="C1105">
        <v>273423</v>
      </c>
      <c r="D1105">
        <v>2711</v>
      </c>
    </row>
    <row r="1106" spans="2:4" x14ac:dyDescent="0.3">
      <c r="B1106">
        <v>-1939.134</v>
      </c>
      <c r="C1106">
        <v>357147</v>
      </c>
      <c r="D1106">
        <v>4006</v>
      </c>
    </row>
    <row r="1107" spans="2:4" x14ac:dyDescent="0.3">
      <c r="B1107">
        <v>-1939.134</v>
      </c>
      <c r="C1107">
        <v>985387</v>
      </c>
      <c r="D1107">
        <v>381</v>
      </c>
    </row>
    <row r="1108" spans="2:4" x14ac:dyDescent="0.3">
      <c r="B1108">
        <v>-1939.134</v>
      </c>
      <c r="C1108">
        <v>973713</v>
      </c>
      <c r="D1108">
        <v>8908</v>
      </c>
    </row>
    <row r="1109" spans="2:4" x14ac:dyDescent="0.3">
      <c r="B1109">
        <v>-1939.134</v>
      </c>
      <c r="C1109">
        <v>296911</v>
      </c>
      <c r="D1109">
        <v>5366</v>
      </c>
    </row>
    <row r="1110" spans="2:4" x14ac:dyDescent="0.3">
      <c r="B1110">
        <v>-1939.134</v>
      </c>
      <c r="C1110">
        <v>983421</v>
      </c>
      <c r="D1110">
        <v>8971</v>
      </c>
    </row>
    <row r="1111" spans="2:4" x14ac:dyDescent="0.3">
      <c r="B1111">
        <v>-1939.134</v>
      </c>
      <c r="C1111">
        <v>226669</v>
      </c>
      <c r="D1111">
        <v>6916</v>
      </c>
    </row>
    <row r="1112" spans="2:4" x14ac:dyDescent="0.3">
      <c r="B1112">
        <v>-1939.134</v>
      </c>
      <c r="C1112">
        <v>284809</v>
      </c>
      <c r="D1112">
        <v>7993</v>
      </c>
    </row>
    <row r="1113" spans="2:4" x14ac:dyDescent="0.3">
      <c r="B1113">
        <v>-1939.134</v>
      </c>
      <c r="C1113">
        <v>718921</v>
      </c>
      <c r="D1113">
        <v>8107</v>
      </c>
    </row>
    <row r="1114" spans="2:4" x14ac:dyDescent="0.3">
      <c r="B1114">
        <v>-1939.134</v>
      </c>
      <c r="C1114">
        <v>278885</v>
      </c>
      <c r="D1114">
        <v>3366</v>
      </c>
    </row>
    <row r="1115" spans="2:4" x14ac:dyDescent="0.3">
      <c r="B1115">
        <v>-1939.134</v>
      </c>
      <c r="C1115">
        <v>615089</v>
      </c>
      <c r="D1115">
        <v>5732</v>
      </c>
    </row>
    <row r="1116" spans="2:4" x14ac:dyDescent="0.3">
      <c r="B1116">
        <v>-1939.134</v>
      </c>
      <c r="C1116">
        <v>517499</v>
      </c>
      <c r="D1116">
        <v>7757</v>
      </c>
    </row>
    <row r="1117" spans="2:4" x14ac:dyDescent="0.3">
      <c r="B1117">
        <v>-1939.134</v>
      </c>
      <c r="C1117">
        <v>771103</v>
      </c>
      <c r="D1117">
        <v>3504</v>
      </c>
    </row>
    <row r="1118" spans="2:4" x14ac:dyDescent="0.3">
      <c r="B1118">
        <v>-1939.134</v>
      </c>
      <c r="C1118">
        <v>168903</v>
      </c>
      <c r="D1118">
        <v>7722</v>
      </c>
    </row>
    <row r="1119" spans="2:4" x14ac:dyDescent="0.3">
      <c r="B1119">
        <v>-1939.134</v>
      </c>
      <c r="C1119">
        <v>484021</v>
      </c>
      <c r="D1119">
        <v>6193</v>
      </c>
    </row>
    <row r="1120" spans="2:4" x14ac:dyDescent="0.3">
      <c r="B1120">
        <v>-1939.134</v>
      </c>
      <c r="C1120">
        <v>993871</v>
      </c>
      <c r="D1120">
        <v>5032</v>
      </c>
    </row>
    <row r="1121" spans="2:4" x14ac:dyDescent="0.3">
      <c r="B1121">
        <v>-1939.134</v>
      </c>
      <c r="C1121">
        <v>787105</v>
      </c>
      <c r="D1121">
        <v>6907</v>
      </c>
    </row>
    <row r="1122" spans="2:4" x14ac:dyDescent="0.3">
      <c r="B1122">
        <v>-1939.134</v>
      </c>
      <c r="C1122">
        <v>703495</v>
      </c>
      <c r="D1122">
        <v>9408</v>
      </c>
    </row>
    <row r="1123" spans="2:4" x14ac:dyDescent="0.3">
      <c r="B1123">
        <v>-1939.134</v>
      </c>
      <c r="C1123">
        <v>670787</v>
      </c>
      <c r="D1123">
        <v>3850</v>
      </c>
    </row>
    <row r="1124" spans="2:4" x14ac:dyDescent="0.3">
      <c r="B1124">
        <v>-1939.134</v>
      </c>
      <c r="C1124">
        <v>770543</v>
      </c>
      <c r="D1124">
        <v>9461</v>
      </c>
    </row>
    <row r="1125" spans="2:4" x14ac:dyDescent="0.3">
      <c r="B1125">
        <v>-1939.134</v>
      </c>
      <c r="C1125">
        <v>749613</v>
      </c>
      <c r="D1125">
        <v>5733</v>
      </c>
    </row>
    <row r="1126" spans="2:4" x14ac:dyDescent="0.3">
      <c r="B1126">
        <v>-1939.134</v>
      </c>
      <c r="C1126">
        <v>927789</v>
      </c>
      <c r="D1126">
        <v>2742</v>
      </c>
    </row>
    <row r="1127" spans="2:4" x14ac:dyDescent="0.3">
      <c r="B1127">
        <v>-1939.134</v>
      </c>
      <c r="C1127">
        <v>599087</v>
      </c>
      <c r="D1127">
        <v>9165</v>
      </c>
    </row>
    <row r="1128" spans="2:4" x14ac:dyDescent="0.3">
      <c r="B1128">
        <v>-1939.134</v>
      </c>
      <c r="C1128">
        <v>376289</v>
      </c>
      <c r="D1128">
        <v>1798</v>
      </c>
    </row>
    <row r="1129" spans="2:4" x14ac:dyDescent="0.3">
      <c r="B1129">
        <v>-1939.134</v>
      </c>
      <c r="C1129">
        <v>757837</v>
      </c>
      <c r="D1129">
        <v>5524</v>
      </c>
    </row>
    <row r="1130" spans="2:4" x14ac:dyDescent="0.3">
      <c r="B1130">
        <v>-1939.134</v>
      </c>
      <c r="C1130">
        <v>885503</v>
      </c>
      <c r="D1130">
        <v>8657</v>
      </c>
    </row>
    <row r="1131" spans="2:4" x14ac:dyDescent="0.3">
      <c r="B1131">
        <v>-1939.134</v>
      </c>
      <c r="C1131">
        <v>193811</v>
      </c>
      <c r="D1131">
        <v>9041</v>
      </c>
    </row>
    <row r="1132" spans="2:4" x14ac:dyDescent="0.3">
      <c r="B1132">
        <v>-1939.134</v>
      </c>
      <c r="C1132">
        <v>897245</v>
      </c>
      <c r="D1132">
        <v>2179</v>
      </c>
    </row>
    <row r="1133" spans="2:4" x14ac:dyDescent="0.3">
      <c r="B1133">
        <v>-1939.134</v>
      </c>
      <c r="C1133">
        <v>177133</v>
      </c>
      <c r="D1133">
        <v>2784</v>
      </c>
    </row>
    <row r="1134" spans="2:4" x14ac:dyDescent="0.3">
      <c r="B1134">
        <v>-1939.134</v>
      </c>
      <c r="C1134">
        <v>124781</v>
      </c>
      <c r="D1134">
        <v>6796</v>
      </c>
    </row>
    <row r="1135" spans="2:4" x14ac:dyDescent="0.3">
      <c r="B1135">
        <v>-1939.134</v>
      </c>
      <c r="C1135">
        <v>881201</v>
      </c>
      <c r="D1135">
        <v>7122</v>
      </c>
    </row>
    <row r="1136" spans="2:4" x14ac:dyDescent="0.3">
      <c r="B1136">
        <v>-1939.134</v>
      </c>
      <c r="C1136">
        <v>613701</v>
      </c>
      <c r="D1136">
        <v>6576</v>
      </c>
    </row>
    <row r="1137" spans="2:4" x14ac:dyDescent="0.3">
      <c r="B1137">
        <v>-1939.134</v>
      </c>
      <c r="C1137">
        <v>30621</v>
      </c>
      <c r="D1137">
        <v>9800</v>
      </c>
    </row>
    <row r="1138" spans="2:4" x14ac:dyDescent="0.3">
      <c r="B1138">
        <v>-1939.134</v>
      </c>
      <c r="C1138">
        <v>372599</v>
      </c>
      <c r="D1138">
        <v>9324</v>
      </c>
    </row>
    <row r="1139" spans="2:4" x14ac:dyDescent="0.3">
      <c r="B1139">
        <v>-1939.134</v>
      </c>
      <c r="C1139">
        <v>138977</v>
      </c>
      <c r="D1139">
        <v>5146</v>
      </c>
    </row>
    <row r="1140" spans="2:4" x14ac:dyDescent="0.3">
      <c r="B1140">
        <v>-1939.134</v>
      </c>
      <c r="C1140">
        <v>526199</v>
      </c>
      <c r="D1140">
        <v>7254</v>
      </c>
    </row>
    <row r="1141" spans="2:4" x14ac:dyDescent="0.3">
      <c r="B1141">
        <v>-1939.134</v>
      </c>
      <c r="C1141">
        <v>323359</v>
      </c>
      <c r="D1141">
        <v>2469</v>
      </c>
    </row>
    <row r="1142" spans="2:4" x14ac:dyDescent="0.3">
      <c r="B1142">
        <v>-1939.134</v>
      </c>
      <c r="C1142">
        <v>133285</v>
      </c>
      <c r="D1142">
        <v>3126</v>
      </c>
    </row>
    <row r="1143" spans="2:4" x14ac:dyDescent="0.3">
      <c r="B1143">
        <v>-1939.134</v>
      </c>
      <c r="C1143">
        <v>691041</v>
      </c>
      <c r="D1143">
        <v>590</v>
      </c>
    </row>
    <row r="1144" spans="2:4" x14ac:dyDescent="0.3">
      <c r="B1144">
        <v>-1939.134</v>
      </c>
      <c r="C1144">
        <v>910119</v>
      </c>
      <c r="D1144">
        <v>1886</v>
      </c>
    </row>
    <row r="1145" spans="2:4" x14ac:dyDescent="0.3">
      <c r="B1145">
        <v>-1939.134</v>
      </c>
      <c r="C1145">
        <v>910119</v>
      </c>
      <c r="D1145">
        <v>2034</v>
      </c>
    </row>
    <row r="1146" spans="2:4" x14ac:dyDescent="0.3">
      <c r="B1146">
        <v>-1939.134</v>
      </c>
      <c r="C1146">
        <v>521847</v>
      </c>
      <c r="D1146">
        <v>6930</v>
      </c>
    </row>
    <row r="1147" spans="2:4" x14ac:dyDescent="0.3">
      <c r="B1147">
        <v>-1939.134</v>
      </c>
      <c r="C1147">
        <v>681173</v>
      </c>
      <c r="D1147">
        <v>4972</v>
      </c>
    </row>
    <row r="1148" spans="2:4" x14ac:dyDescent="0.3">
      <c r="B1148">
        <v>-1939.134</v>
      </c>
      <c r="C1148">
        <v>492839</v>
      </c>
      <c r="D1148">
        <v>1493</v>
      </c>
    </row>
    <row r="1149" spans="2:4" x14ac:dyDescent="0.3">
      <c r="B1149">
        <v>-1939.134</v>
      </c>
      <c r="C1149">
        <v>663409</v>
      </c>
      <c r="D1149">
        <v>3751</v>
      </c>
    </row>
    <row r="1150" spans="2:4" x14ac:dyDescent="0.3">
      <c r="B1150">
        <v>-1939.134</v>
      </c>
      <c r="C1150">
        <v>368319</v>
      </c>
      <c r="D1150">
        <v>4874</v>
      </c>
    </row>
    <row r="1151" spans="2:4" x14ac:dyDescent="0.3">
      <c r="B1151">
        <v>-1939.134</v>
      </c>
      <c r="C1151">
        <v>966603</v>
      </c>
      <c r="D1151">
        <v>919</v>
      </c>
    </row>
    <row r="1152" spans="2:4" x14ac:dyDescent="0.3">
      <c r="B1152">
        <v>-1939.134</v>
      </c>
      <c r="C1152">
        <v>862095</v>
      </c>
      <c r="D1152">
        <v>9400</v>
      </c>
    </row>
    <row r="1153" spans="2:4" x14ac:dyDescent="0.3">
      <c r="B1153">
        <v>-1939.134</v>
      </c>
      <c r="C1153">
        <v>392975</v>
      </c>
      <c r="D1153">
        <v>8382</v>
      </c>
    </row>
    <row r="1154" spans="2:4" x14ac:dyDescent="0.3">
      <c r="B1154">
        <v>-1939.134</v>
      </c>
      <c r="C1154">
        <v>92021</v>
      </c>
      <c r="D1154">
        <v>7841</v>
      </c>
    </row>
    <row r="1155" spans="2:4" x14ac:dyDescent="0.3">
      <c r="B1155">
        <v>-1939.134</v>
      </c>
      <c r="C1155">
        <v>551829</v>
      </c>
      <c r="D1155">
        <v>1466</v>
      </c>
    </row>
    <row r="1156" spans="2:4" x14ac:dyDescent="0.3">
      <c r="B1156">
        <v>-1939.134</v>
      </c>
      <c r="C1156">
        <v>997423</v>
      </c>
      <c r="D1156">
        <v>2447</v>
      </c>
    </row>
    <row r="1157" spans="2:4" x14ac:dyDescent="0.3">
      <c r="B1157">
        <v>-1939.134</v>
      </c>
      <c r="C1157">
        <v>54267</v>
      </c>
      <c r="D1157">
        <v>9184</v>
      </c>
    </row>
    <row r="1158" spans="2:4" x14ac:dyDescent="0.3">
      <c r="B1158">
        <v>-1939.134</v>
      </c>
      <c r="C1158">
        <v>337705</v>
      </c>
      <c r="D1158">
        <v>6553</v>
      </c>
    </row>
    <row r="1159" spans="2:4" x14ac:dyDescent="0.3">
      <c r="B1159">
        <v>-1939.134</v>
      </c>
      <c r="C1159">
        <v>772131</v>
      </c>
      <c r="D1159">
        <v>407</v>
      </c>
    </row>
    <row r="1160" spans="2:4" x14ac:dyDescent="0.3">
      <c r="B1160">
        <v>-1939.134</v>
      </c>
      <c r="C1160">
        <v>463203</v>
      </c>
      <c r="D1160">
        <v>5945</v>
      </c>
    </row>
    <row r="1161" spans="2:4" x14ac:dyDescent="0.3">
      <c r="B1161">
        <v>-1939.134</v>
      </c>
      <c r="C1161">
        <v>548011</v>
      </c>
      <c r="D1161">
        <v>6725</v>
      </c>
    </row>
    <row r="1162" spans="2:4" x14ac:dyDescent="0.3">
      <c r="B1162">
        <v>-1939.134</v>
      </c>
      <c r="C1162">
        <v>923803</v>
      </c>
      <c r="D1162">
        <v>1002</v>
      </c>
    </row>
    <row r="1163" spans="2:4" x14ac:dyDescent="0.3">
      <c r="B1163">
        <v>-1939.134</v>
      </c>
      <c r="C1163">
        <v>891531</v>
      </c>
      <c r="D1163">
        <v>206</v>
      </c>
    </row>
    <row r="1164" spans="2:4" x14ac:dyDescent="0.3">
      <c r="B1164">
        <v>-1939.134</v>
      </c>
      <c r="C1164">
        <v>675755</v>
      </c>
      <c r="D1164">
        <v>3189</v>
      </c>
    </row>
    <row r="1165" spans="2:4" x14ac:dyDescent="0.3">
      <c r="B1165">
        <v>-1939.134</v>
      </c>
      <c r="C1165">
        <v>692399</v>
      </c>
      <c r="D1165">
        <v>3763</v>
      </c>
    </row>
    <row r="1166" spans="2:4" x14ac:dyDescent="0.3">
      <c r="B1166">
        <v>-1939.134</v>
      </c>
      <c r="C1166">
        <v>344489</v>
      </c>
      <c r="D1166">
        <v>5139</v>
      </c>
    </row>
    <row r="1167" spans="2:4" x14ac:dyDescent="0.3">
      <c r="B1167">
        <v>-1939.134</v>
      </c>
      <c r="C1167">
        <v>22377</v>
      </c>
      <c r="D1167">
        <v>7744</v>
      </c>
    </row>
    <row r="1168" spans="2:4" x14ac:dyDescent="0.3">
      <c r="B1168">
        <v>-1939.134</v>
      </c>
      <c r="C1168">
        <v>548673</v>
      </c>
      <c r="D1168">
        <v>732</v>
      </c>
    </row>
    <row r="1169" spans="2:4" x14ac:dyDescent="0.3">
      <c r="B1169">
        <v>-1939.134</v>
      </c>
      <c r="C1169">
        <v>621197</v>
      </c>
      <c r="D1169">
        <v>1029</v>
      </c>
    </row>
    <row r="1170" spans="2:4" x14ac:dyDescent="0.3">
      <c r="B1170">
        <v>-1939.134</v>
      </c>
      <c r="C1170">
        <v>875613</v>
      </c>
      <c r="D1170">
        <v>7665</v>
      </c>
    </row>
    <row r="1171" spans="2:4" x14ac:dyDescent="0.3">
      <c r="B1171">
        <v>-1939.134</v>
      </c>
      <c r="C1171">
        <v>580181</v>
      </c>
      <c r="D1171">
        <v>691</v>
      </c>
    </row>
    <row r="1172" spans="2:4" x14ac:dyDescent="0.3">
      <c r="B1172">
        <v>-1939.134</v>
      </c>
      <c r="C1172">
        <v>847855</v>
      </c>
      <c r="D1172">
        <v>1701</v>
      </c>
    </row>
    <row r="1173" spans="2:4" x14ac:dyDescent="0.3">
      <c r="B1173">
        <v>-1939.134</v>
      </c>
      <c r="C1173">
        <v>43673</v>
      </c>
      <c r="D1173">
        <v>4317</v>
      </c>
    </row>
    <row r="1174" spans="2:4" x14ac:dyDescent="0.3">
      <c r="B1174">
        <v>-1939.134</v>
      </c>
      <c r="C1174">
        <v>592063</v>
      </c>
      <c r="D1174">
        <v>3453</v>
      </c>
    </row>
    <row r="1175" spans="2:4" x14ac:dyDescent="0.3">
      <c r="B1175">
        <v>-1939.134</v>
      </c>
      <c r="C1175">
        <v>251601</v>
      </c>
      <c r="D1175">
        <v>2907</v>
      </c>
    </row>
    <row r="1176" spans="2:4" x14ac:dyDescent="0.3">
      <c r="B1176">
        <v>-1939.134</v>
      </c>
      <c r="C1176">
        <v>875043</v>
      </c>
      <c r="D1176">
        <v>5528</v>
      </c>
    </row>
    <row r="1177" spans="2:4" x14ac:dyDescent="0.3">
      <c r="B1177">
        <v>-1939.134</v>
      </c>
      <c r="C1177">
        <v>203393</v>
      </c>
      <c r="D1177">
        <v>8599</v>
      </c>
    </row>
    <row r="1178" spans="2:4" x14ac:dyDescent="0.3">
      <c r="B1178">
        <v>-1939.134</v>
      </c>
      <c r="C1178">
        <v>627151</v>
      </c>
      <c r="D1178">
        <v>1601</v>
      </c>
    </row>
    <row r="1179" spans="2:4" x14ac:dyDescent="0.3">
      <c r="B1179">
        <v>-1939.134</v>
      </c>
      <c r="C1179">
        <v>938409</v>
      </c>
      <c r="D1179">
        <v>1144</v>
      </c>
    </row>
    <row r="1180" spans="2:4" x14ac:dyDescent="0.3">
      <c r="B1180">
        <v>-1939.134</v>
      </c>
      <c r="C1180">
        <v>372483</v>
      </c>
      <c r="D1180">
        <v>1645</v>
      </c>
    </row>
    <row r="1181" spans="2:4" x14ac:dyDescent="0.3">
      <c r="B1181">
        <v>-1939.134</v>
      </c>
      <c r="C1181">
        <v>945041</v>
      </c>
      <c r="D1181">
        <v>5577</v>
      </c>
    </row>
    <row r="1182" spans="2:4" x14ac:dyDescent="0.3">
      <c r="B1182">
        <v>-1939.134</v>
      </c>
      <c r="C1182">
        <v>214821</v>
      </c>
      <c r="D1182">
        <v>3108</v>
      </c>
    </row>
    <row r="1183" spans="2:4" x14ac:dyDescent="0.3">
      <c r="B1183">
        <v>-1939.134</v>
      </c>
      <c r="C1183">
        <v>256717</v>
      </c>
      <c r="D1183">
        <v>3193</v>
      </c>
    </row>
    <row r="1184" spans="2:4" x14ac:dyDescent="0.3">
      <c r="B1184">
        <v>-1939.134</v>
      </c>
      <c r="C1184">
        <v>433245</v>
      </c>
      <c r="D1184">
        <v>7080</v>
      </c>
    </row>
    <row r="1185" spans="2:4" x14ac:dyDescent="0.3">
      <c r="B1185">
        <v>-1939.134</v>
      </c>
      <c r="C1185">
        <v>612223</v>
      </c>
      <c r="D1185">
        <v>6759</v>
      </c>
    </row>
    <row r="1186" spans="2:4" x14ac:dyDescent="0.3">
      <c r="B1186">
        <v>-1939.134</v>
      </c>
      <c r="C1186">
        <v>370407</v>
      </c>
      <c r="D1186">
        <v>5081</v>
      </c>
    </row>
    <row r="1187" spans="2:4" x14ac:dyDescent="0.3">
      <c r="B1187">
        <v>-1939.134</v>
      </c>
      <c r="C1187">
        <v>985445</v>
      </c>
      <c r="D1187">
        <v>2934</v>
      </c>
    </row>
    <row r="1188" spans="2:4" x14ac:dyDescent="0.3">
      <c r="B1188">
        <v>-1939.134</v>
      </c>
      <c r="C1188">
        <v>626497</v>
      </c>
      <c r="D1188">
        <v>5497</v>
      </c>
    </row>
    <row r="1189" spans="2:4" x14ac:dyDescent="0.3">
      <c r="B1189">
        <v>-1939.134</v>
      </c>
      <c r="C1189">
        <v>554395</v>
      </c>
      <c r="D1189">
        <v>2195</v>
      </c>
    </row>
    <row r="1190" spans="2:4" x14ac:dyDescent="0.3">
      <c r="B1190">
        <v>-1939.134</v>
      </c>
      <c r="C1190">
        <v>526077</v>
      </c>
      <c r="D1190">
        <v>1903</v>
      </c>
    </row>
    <row r="1191" spans="2:4" x14ac:dyDescent="0.3">
      <c r="B1191">
        <v>-1939.134</v>
      </c>
      <c r="C1191">
        <v>768437</v>
      </c>
      <c r="D1191">
        <v>7321</v>
      </c>
    </row>
    <row r="1192" spans="2:4" x14ac:dyDescent="0.3">
      <c r="B1192">
        <v>-1939.134</v>
      </c>
      <c r="C1192">
        <v>374143</v>
      </c>
      <c r="D1192">
        <v>6653</v>
      </c>
    </row>
    <row r="1193" spans="2:4" x14ac:dyDescent="0.3">
      <c r="B1193">
        <v>-1939.134</v>
      </c>
      <c r="C1193">
        <v>787423</v>
      </c>
      <c r="D1193">
        <v>9517</v>
      </c>
    </row>
    <row r="1194" spans="2:4" x14ac:dyDescent="0.3">
      <c r="B1194">
        <v>-1939.134</v>
      </c>
      <c r="C1194">
        <v>813779</v>
      </c>
      <c r="D1194">
        <v>92</v>
      </c>
    </row>
    <row r="1195" spans="2:4" x14ac:dyDescent="0.3">
      <c r="B1195">
        <v>-1939.134</v>
      </c>
      <c r="C1195">
        <v>65651</v>
      </c>
      <c r="D1195">
        <v>214</v>
      </c>
    </row>
    <row r="1196" spans="2:4" x14ac:dyDescent="0.3">
      <c r="B1196">
        <v>-1939.134</v>
      </c>
      <c r="C1196">
        <v>763285</v>
      </c>
      <c r="D1196">
        <v>620</v>
      </c>
    </row>
    <row r="1197" spans="2:4" x14ac:dyDescent="0.3">
      <c r="B1197">
        <v>-1939.134</v>
      </c>
      <c r="C1197">
        <v>761633</v>
      </c>
      <c r="D1197">
        <v>50</v>
      </c>
    </row>
    <row r="1198" spans="2:4" x14ac:dyDescent="0.3">
      <c r="B1198">
        <v>-1939.134</v>
      </c>
      <c r="C1198">
        <v>64717</v>
      </c>
      <c r="D1198">
        <v>1631</v>
      </c>
    </row>
    <row r="1199" spans="2:4" x14ac:dyDescent="0.3">
      <c r="B1199">
        <v>-1939.134</v>
      </c>
      <c r="C1199">
        <v>179229</v>
      </c>
      <c r="D1199">
        <v>1453</v>
      </c>
    </row>
    <row r="1200" spans="2:4" x14ac:dyDescent="0.3">
      <c r="B1200">
        <v>-1939.134</v>
      </c>
      <c r="C1200">
        <v>865609</v>
      </c>
      <c r="D1200">
        <v>6015</v>
      </c>
    </row>
    <row r="1201" spans="2:4" x14ac:dyDescent="0.3">
      <c r="B1201">
        <v>-1939.134</v>
      </c>
      <c r="C1201">
        <v>222603</v>
      </c>
      <c r="D1201">
        <v>4823</v>
      </c>
    </row>
    <row r="1202" spans="2:4" x14ac:dyDescent="0.3">
      <c r="B1202">
        <v>-1939.134</v>
      </c>
      <c r="C1202">
        <v>471811</v>
      </c>
      <c r="D1202">
        <v>5132</v>
      </c>
    </row>
    <row r="1203" spans="2:4" x14ac:dyDescent="0.3">
      <c r="B1203">
        <v>-1939.134</v>
      </c>
      <c r="C1203">
        <v>81367</v>
      </c>
      <c r="D1203">
        <v>2914</v>
      </c>
    </row>
    <row r="1204" spans="2:4" x14ac:dyDescent="0.3">
      <c r="B1204">
        <v>-1939.134</v>
      </c>
      <c r="C1204">
        <v>708793</v>
      </c>
      <c r="D1204">
        <v>7304</v>
      </c>
    </row>
    <row r="1205" spans="2:4" x14ac:dyDescent="0.3">
      <c r="B1205">
        <v>-1939.134</v>
      </c>
      <c r="C1205">
        <v>735183</v>
      </c>
      <c r="D1205">
        <v>1666</v>
      </c>
    </row>
    <row r="1206" spans="2:4" x14ac:dyDescent="0.3">
      <c r="B1206">
        <v>-1939.134</v>
      </c>
      <c r="C1206">
        <v>610363</v>
      </c>
      <c r="D1206">
        <v>4033</v>
      </c>
    </row>
    <row r="1207" spans="2:4" x14ac:dyDescent="0.3">
      <c r="B1207">
        <v>-1939.134</v>
      </c>
      <c r="C1207">
        <v>828907</v>
      </c>
      <c r="D1207">
        <v>9855</v>
      </c>
    </row>
    <row r="1208" spans="2:4" x14ac:dyDescent="0.3">
      <c r="B1208">
        <v>-1939.134</v>
      </c>
      <c r="C1208">
        <v>808777</v>
      </c>
      <c r="D1208">
        <v>5367</v>
      </c>
    </row>
    <row r="1209" spans="2:4" x14ac:dyDescent="0.3">
      <c r="B1209">
        <v>-1939.134</v>
      </c>
      <c r="C1209">
        <v>954839</v>
      </c>
      <c r="D1209">
        <v>4112</v>
      </c>
    </row>
    <row r="1210" spans="2:4" x14ac:dyDescent="0.3">
      <c r="B1210">
        <v>-1939.134</v>
      </c>
      <c r="C1210">
        <v>520685</v>
      </c>
      <c r="D1210">
        <v>2084</v>
      </c>
    </row>
    <row r="1211" spans="2:4" x14ac:dyDescent="0.3">
      <c r="B1211">
        <v>-1939.134</v>
      </c>
      <c r="C1211">
        <v>491333</v>
      </c>
      <c r="D1211">
        <v>5808</v>
      </c>
    </row>
    <row r="1212" spans="2:4" x14ac:dyDescent="0.3">
      <c r="B1212">
        <v>-1939.134</v>
      </c>
      <c r="C1212">
        <v>173137</v>
      </c>
      <c r="D1212">
        <v>4109</v>
      </c>
    </row>
    <row r="1213" spans="2:4" x14ac:dyDescent="0.3">
      <c r="B1213">
        <v>-1939.134</v>
      </c>
      <c r="C1213">
        <v>663305</v>
      </c>
      <c r="D1213">
        <v>3964</v>
      </c>
    </row>
    <row r="1214" spans="2:4" x14ac:dyDescent="0.3">
      <c r="B1214">
        <v>-1939.134</v>
      </c>
      <c r="C1214">
        <v>283345</v>
      </c>
      <c r="D1214">
        <v>4402</v>
      </c>
    </row>
    <row r="1215" spans="2:4" x14ac:dyDescent="0.3">
      <c r="B1215">
        <v>-1939.134</v>
      </c>
      <c r="C1215">
        <v>953267</v>
      </c>
      <c r="D1215">
        <v>3840</v>
      </c>
    </row>
    <row r="1216" spans="2:4" x14ac:dyDescent="0.3">
      <c r="B1216">
        <v>-1939.134</v>
      </c>
      <c r="C1216">
        <v>910097</v>
      </c>
      <c r="D1216">
        <v>1031</v>
      </c>
    </row>
    <row r="1217" spans="2:4" x14ac:dyDescent="0.3">
      <c r="B1217">
        <v>-1939.134</v>
      </c>
      <c r="C1217">
        <v>632841</v>
      </c>
      <c r="D1217">
        <v>9484</v>
      </c>
    </row>
    <row r="1218" spans="2:4" x14ac:dyDescent="0.3">
      <c r="B1218">
        <v>-1939.134</v>
      </c>
      <c r="C1218">
        <v>88979</v>
      </c>
      <c r="D1218">
        <v>5542</v>
      </c>
    </row>
    <row r="1219" spans="2:4" x14ac:dyDescent="0.3">
      <c r="B1219">
        <v>-1939.134</v>
      </c>
      <c r="C1219">
        <v>654115</v>
      </c>
      <c r="D1219">
        <v>6944</v>
      </c>
    </row>
    <row r="1220" spans="2:4" x14ac:dyDescent="0.3">
      <c r="B1220">
        <v>-1939.134</v>
      </c>
      <c r="C1220">
        <v>824535</v>
      </c>
      <c r="D1220">
        <v>3127</v>
      </c>
    </row>
    <row r="1221" spans="2:4" x14ac:dyDescent="0.3">
      <c r="B1221">
        <v>-1939.134</v>
      </c>
      <c r="C1221">
        <v>500895</v>
      </c>
      <c r="D1221">
        <v>9595</v>
      </c>
    </row>
    <row r="1222" spans="2:4" x14ac:dyDescent="0.3">
      <c r="B1222">
        <v>-1939.134</v>
      </c>
      <c r="C1222">
        <v>99433</v>
      </c>
      <c r="D1222">
        <v>4520</v>
      </c>
    </row>
    <row r="1223" spans="2:4" x14ac:dyDescent="0.3">
      <c r="B1223">
        <v>-1939.134</v>
      </c>
      <c r="C1223">
        <v>838541</v>
      </c>
      <c r="D1223">
        <v>7406</v>
      </c>
    </row>
    <row r="1224" spans="2:4" x14ac:dyDescent="0.3">
      <c r="B1224">
        <v>-1939.134</v>
      </c>
      <c r="C1224">
        <v>602511</v>
      </c>
      <c r="D1224">
        <v>6285</v>
      </c>
    </row>
    <row r="1225" spans="2:4" x14ac:dyDescent="0.3">
      <c r="B1225">
        <v>-1939.134</v>
      </c>
      <c r="C1225">
        <v>196645</v>
      </c>
      <c r="D1225">
        <v>8317</v>
      </c>
    </row>
    <row r="1226" spans="2:4" x14ac:dyDescent="0.3">
      <c r="B1226">
        <v>-1939.134</v>
      </c>
      <c r="C1226">
        <v>866307</v>
      </c>
      <c r="D1226">
        <v>5666</v>
      </c>
    </row>
    <row r="1227" spans="2:4" x14ac:dyDescent="0.3">
      <c r="B1227">
        <v>-1939.134</v>
      </c>
      <c r="C1227">
        <v>876943</v>
      </c>
      <c r="D1227">
        <v>650</v>
      </c>
    </row>
    <row r="1228" spans="2:4" x14ac:dyDescent="0.3">
      <c r="B1228">
        <v>-1939.134</v>
      </c>
      <c r="C1228">
        <v>978319</v>
      </c>
      <c r="D1228">
        <v>5866</v>
      </c>
    </row>
    <row r="1229" spans="2:4" x14ac:dyDescent="0.3">
      <c r="B1229">
        <v>-1939.134</v>
      </c>
      <c r="C1229">
        <v>260881</v>
      </c>
      <c r="D1229">
        <v>5426</v>
      </c>
    </row>
    <row r="1230" spans="2:4" x14ac:dyDescent="0.3">
      <c r="B1230">
        <v>-1939.134</v>
      </c>
      <c r="C1230">
        <v>9489</v>
      </c>
      <c r="D1230">
        <v>6484</v>
      </c>
    </row>
    <row r="1231" spans="2:4" x14ac:dyDescent="0.3">
      <c r="B1231">
        <v>-1939.134</v>
      </c>
      <c r="C1231">
        <v>982317</v>
      </c>
      <c r="D1231">
        <v>5952</v>
      </c>
    </row>
    <row r="1232" spans="2:4" x14ac:dyDescent="0.3">
      <c r="B1232">
        <v>-1939.134</v>
      </c>
      <c r="C1232">
        <v>161831</v>
      </c>
      <c r="D1232">
        <v>3016</v>
      </c>
    </row>
    <row r="1233" spans="2:4" x14ac:dyDescent="0.3">
      <c r="B1233">
        <v>-1939.134</v>
      </c>
      <c r="C1233">
        <v>518277</v>
      </c>
      <c r="D1233">
        <v>7519</v>
      </c>
    </row>
    <row r="1234" spans="2:4" x14ac:dyDescent="0.3">
      <c r="B1234">
        <v>-1939.134</v>
      </c>
      <c r="C1234">
        <v>460453</v>
      </c>
      <c r="D1234">
        <v>1708</v>
      </c>
    </row>
    <row r="1235" spans="2:4" x14ac:dyDescent="0.3">
      <c r="B1235">
        <v>-1939.134</v>
      </c>
      <c r="C1235">
        <v>888901</v>
      </c>
      <c r="D1235">
        <v>9619</v>
      </c>
    </row>
    <row r="1236" spans="2:4" x14ac:dyDescent="0.3">
      <c r="B1236">
        <v>-1939.134</v>
      </c>
      <c r="C1236">
        <v>558741</v>
      </c>
      <c r="D1236">
        <v>2815</v>
      </c>
    </row>
    <row r="1237" spans="2:4" x14ac:dyDescent="0.3">
      <c r="B1237">
        <v>-1939.134</v>
      </c>
      <c r="C1237">
        <v>470991</v>
      </c>
      <c r="D1237">
        <v>2259</v>
      </c>
    </row>
    <row r="1238" spans="2:4" x14ac:dyDescent="0.3">
      <c r="B1238">
        <v>-1939.134</v>
      </c>
      <c r="C1238">
        <v>195353</v>
      </c>
      <c r="D1238">
        <v>225</v>
      </c>
    </row>
    <row r="1239" spans="2:4" x14ac:dyDescent="0.3">
      <c r="B1239">
        <v>-1939.134</v>
      </c>
      <c r="C1239">
        <v>391735</v>
      </c>
      <c r="D1239">
        <v>5495</v>
      </c>
    </row>
    <row r="1240" spans="2:4" x14ac:dyDescent="0.3">
      <c r="B1240">
        <v>-1939.134</v>
      </c>
      <c r="C1240">
        <v>327927</v>
      </c>
      <c r="D1240">
        <v>908</v>
      </c>
    </row>
    <row r="1241" spans="2:4" x14ac:dyDescent="0.3">
      <c r="B1241">
        <v>-1939.134</v>
      </c>
      <c r="C1241">
        <v>395303</v>
      </c>
      <c r="D1241">
        <v>5627</v>
      </c>
    </row>
    <row r="1242" spans="2:4" x14ac:dyDescent="0.3">
      <c r="B1242">
        <v>-1939.134</v>
      </c>
      <c r="C1242">
        <v>143515</v>
      </c>
      <c r="D1242">
        <v>8322</v>
      </c>
    </row>
    <row r="1243" spans="2:4" x14ac:dyDescent="0.3">
      <c r="B1243">
        <v>-1939.134</v>
      </c>
      <c r="C1243">
        <v>861413</v>
      </c>
      <c r="D1243">
        <v>1154</v>
      </c>
    </row>
    <row r="1244" spans="2:4" x14ac:dyDescent="0.3">
      <c r="B1244">
        <v>-1939.134</v>
      </c>
      <c r="C1244">
        <v>622369</v>
      </c>
      <c r="D1244">
        <v>8675</v>
      </c>
    </row>
    <row r="1245" spans="2:4" x14ac:dyDescent="0.3">
      <c r="B1245">
        <v>-1939.134</v>
      </c>
      <c r="C1245">
        <v>227999</v>
      </c>
      <c r="D1245">
        <v>1392</v>
      </c>
    </row>
    <row r="1246" spans="2:4" x14ac:dyDescent="0.3">
      <c r="B1246">
        <v>-1939.134</v>
      </c>
      <c r="C1246">
        <v>387223</v>
      </c>
      <c r="D1246">
        <v>2750</v>
      </c>
    </row>
    <row r="1247" spans="2:4" x14ac:dyDescent="0.3">
      <c r="B1247">
        <v>-1939.134</v>
      </c>
      <c r="C1247">
        <v>158901</v>
      </c>
      <c r="D1247">
        <v>8325</v>
      </c>
    </row>
    <row r="1248" spans="2:4" x14ac:dyDescent="0.3">
      <c r="B1248">
        <v>-1939.134</v>
      </c>
      <c r="C1248">
        <v>918625</v>
      </c>
      <c r="D1248">
        <v>4388</v>
      </c>
    </row>
    <row r="1249" spans="2:4" x14ac:dyDescent="0.3">
      <c r="B1249">
        <v>-1939.134</v>
      </c>
      <c r="C1249">
        <v>884255</v>
      </c>
      <c r="D1249">
        <v>7742</v>
      </c>
    </row>
    <row r="1250" spans="2:4" x14ac:dyDescent="0.3">
      <c r="B1250">
        <v>-1939.134</v>
      </c>
      <c r="C1250">
        <v>151255</v>
      </c>
      <c r="D1250">
        <v>9532</v>
      </c>
    </row>
    <row r="1251" spans="2:4" x14ac:dyDescent="0.3">
      <c r="B1251">
        <v>-1939.134</v>
      </c>
      <c r="C1251">
        <v>319575</v>
      </c>
      <c r="D1251">
        <v>499</v>
      </c>
    </row>
    <row r="1252" spans="2:4" x14ac:dyDescent="0.3">
      <c r="B1252">
        <v>-1939.134</v>
      </c>
      <c r="C1252">
        <v>342197</v>
      </c>
      <c r="D1252">
        <v>3777</v>
      </c>
    </row>
    <row r="1253" spans="2:4" x14ac:dyDescent="0.3">
      <c r="B1253">
        <v>-1939.134</v>
      </c>
      <c r="C1253">
        <v>937427</v>
      </c>
      <c r="D1253">
        <v>4299</v>
      </c>
    </row>
    <row r="1254" spans="2:4" x14ac:dyDescent="0.3">
      <c r="B1254">
        <v>-1939.134</v>
      </c>
      <c r="C1254">
        <v>698617</v>
      </c>
      <c r="D1254">
        <v>7418</v>
      </c>
    </row>
    <row r="1255" spans="2:4" x14ac:dyDescent="0.3">
      <c r="B1255">
        <v>-1939.134</v>
      </c>
      <c r="C1255">
        <v>643723</v>
      </c>
      <c r="D1255">
        <v>1807</v>
      </c>
    </row>
    <row r="1256" spans="2:4" x14ac:dyDescent="0.3">
      <c r="B1256">
        <v>-1939.134</v>
      </c>
      <c r="C1256">
        <v>250747</v>
      </c>
      <c r="D1256">
        <v>6329</v>
      </c>
    </row>
    <row r="1257" spans="2:4" x14ac:dyDescent="0.3">
      <c r="B1257">
        <v>-1939.134</v>
      </c>
      <c r="C1257">
        <v>122081</v>
      </c>
      <c r="D1257">
        <v>4809</v>
      </c>
    </row>
    <row r="1258" spans="2:4" x14ac:dyDescent="0.3">
      <c r="B1258">
        <v>-1939.134</v>
      </c>
      <c r="C1258">
        <v>608363</v>
      </c>
      <c r="D1258">
        <v>1041</v>
      </c>
    </row>
    <row r="1259" spans="2:4" x14ac:dyDescent="0.3">
      <c r="B1259">
        <v>-1939.134</v>
      </c>
      <c r="C1259">
        <v>270249</v>
      </c>
      <c r="D1259">
        <v>2001</v>
      </c>
    </row>
    <row r="1260" spans="2:4" x14ac:dyDescent="0.3">
      <c r="B1260">
        <v>-1939.134</v>
      </c>
      <c r="C1260">
        <v>618955</v>
      </c>
      <c r="D1260">
        <v>8370</v>
      </c>
    </row>
    <row r="1261" spans="2:4" x14ac:dyDescent="0.3">
      <c r="B1261">
        <v>-1939.134</v>
      </c>
      <c r="C1261">
        <v>138927</v>
      </c>
      <c r="D1261">
        <v>3289</v>
      </c>
    </row>
    <row r="1262" spans="2:4" x14ac:dyDescent="0.3">
      <c r="B1262">
        <v>-1939.134</v>
      </c>
      <c r="C1262">
        <v>992969</v>
      </c>
      <c r="D1262">
        <v>7110</v>
      </c>
    </row>
    <row r="1263" spans="2:4" x14ac:dyDescent="0.3">
      <c r="B1263">
        <v>-1939.134</v>
      </c>
      <c r="C1263">
        <v>295273</v>
      </c>
      <c r="D1263">
        <v>8332</v>
      </c>
    </row>
    <row r="1264" spans="2:4" x14ac:dyDescent="0.3">
      <c r="B1264">
        <v>-1939.134</v>
      </c>
      <c r="C1264">
        <v>274095</v>
      </c>
      <c r="D1264">
        <v>4062</v>
      </c>
    </row>
    <row r="1265" spans="2:4" x14ac:dyDescent="0.3">
      <c r="B1265">
        <v>-1939.134</v>
      </c>
      <c r="C1265">
        <v>21999</v>
      </c>
      <c r="D1265">
        <v>8399</v>
      </c>
    </row>
    <row r="1266" spans="2:4" x14ac:dyDescent="0.3">
      <c r="B1266">
        <v>-1939.134</v>
      </c>
      <c r="C1266">
        <v>672339</v>
      </c>
      <c r="D1266">
        <v>1693</v>
      </c>
    </row>
    <row r="1267" spans="2:4" x14ac:dyDescent="0.3">
      <c r="B1267">
        <v>-1939.134</v>
      </c>
      <c r="C1267">
        <v>966039</v>
      </c>
      <c r="D1267">
        <v>9475</v>
      </c>
    </row>
    <row r="1268" spans="2:4" x14ac:dyDescent="0.3">
      <c r="B1268">
        <v>-1939.134</v>
      </c>
      <c r="C1268">
        <v>794411</v>
      </c>
      <c r="D1268">
        <v>5790</v>
      </c>
    </row>
    <row r="1269" spans="2:4" x14ac:dyDescent="0.3">
      <c r="B1269">
        <v>-1939.134</v>
      </c>
      <c r="C1269">
        <v>323107</v>
      </c>
      <c r="D1269">
        <v>9716</v>
      </c>
    </row>
    <row r="1270" spans="2:4" x14ac:dyDescent="0.3">
      <c r="B1270">
        <v>-1939.134</v>
      </c>
      <c r="C1270">
        <v>818743</v>
      </c>
      <c r="D1270">
        <v>3991</v>
      </c>
    </row>
    <row r="1271" spans="2:4" x14ac:dyDescent="0.3">
      <c r="B1271">
        <v>-1939.134</v>
      </c>
      <c r="C1271">
        <v>404863</v>
      </c>
      <c r="D1271">
        <v>9331</v>
      </c>
    </row>
    <row r="1272" spans="2:4" x14ac:dyDescent="0.3">
      <c r="B1272">
        <v>-1939.134</v>
      </c>
      <c r="C1272">
        <v>25947</v>
      </c>
      <c r="D1272">
        <v>8951</v>
      </c>
    </row>
    <row r="1273" spans="2:4" x14ac:dyDescent="0.3">
      <c r="B1273">
        <v>-1939.134</v>
      </c>
      <c r="C1273">
        <v>416957</v>
      </c>
      <c r="D1273">
        <v>9662</v>
      </c>
    </row>
    <row r="1274" spans="2:4" x14ac:dyDescent="0.3">
      <c r="B1274">
        <v>-1939.134</v>
      </c>
      <c r="C1274">
        <v>859201</v>
      </c>
      <c r="D1274">
        <v>5623</v>
      </c>
    </row>
    <row r="1275" spans="2:4" x14ac:dyDescent="0.3">
      <c r="B1275">
        <v>-1939.134</v>
      </c>
      <c r="C1275">
        <v>808665</v>
      </c>
      <c r="D1275">
        <v>5218</v>
      </c>
    </row>
    <row r="1276" spans="2:4" x14ac:dyDescent="0.3">
      <c r="B1276">
        <v>-1939.134</v>
      </c>
      <c r="C1276">
        <v>466595</v>
      </c>
      <c r="D1276">
        <v>6228</v>
      </c>
    </row>
    <row r="1277" spans="2:4" x14ac:dyDescent="0.3">
      <c r="B1277">
        <v>-1939.134</v>
      </c>
      <c r="C1277">
        <v>784465</v>
      </c>
      <c r="D1277">
        <v>6002</v>
      </c>
    </row>
    <row r="1278" spans="2:4" x14ac:dyDescent="0.3">
      <c r="B1278">
        <v>-1939.134</v>
      </c>
      <c r="C1278">
        <v>969927</v>
      </c>
      <c r="D1278">
        <v>9889</v>
      </c>
    </row>
    <row r="1279" spans="2:4" x14ac:dyDescent="0.3">
      <c r="B1279">
        <v>-1939.134</v>
      </c>
      <c r="C1279">
        <v>582061</v>
      </c>
      <c r="D1279">
        <v>2057</v>
      </c>
    </row>
    <row r="1280" spans="2:4" x14ac:dyDescent="0.3">
      <c r="B1280">
        <v>-1939.134</v>
      </c>
      <c r="C1280">
        <v>856347</v>
      </c>
      <c r="D1280">
        <v>1927</v>
      </c>
    </row>
    <row r="1281" spans="2:4" x14ac:dyDescent="0.3">
      <c r="B1281">
        <v>-1939.134</v>
      </c>
      <c r="C1281">
        <v>787857</v>
      </c>
      <c r="D1281">
        <v>2219</v>
      </c>
    </row>
    <row r="1282" spans="2:4" x14ac:dyDescent="0.3">
      <c r="B1282">
        <v>-1939.134</v>
      </c>
      <c r="C1282">
        <v>542577</v>
      </c>
      <c r="D1282">
        <v>1004</v>
      </c>
    </row>
    <row r="1283" spans="2:4" x14ac:dyDescent="0.3">
      <c r="B1283">
        <v>-1939.134</v>
      </c>
      <c r="C1283">
        <v>361431</v>
      </c>
      <c r="D1283">
        <v>5806</v>
      </c>
    </row>
    <row r="1284" spans="2:4" x14ac:dyDescent="0.3">
      <c r="B1284">
        <v>-1939.134</v>
      </c>
      <c r="C1284">
        <v>584739</v>
      </c>
      <c r="D1284">
        <v>4335</v>
      </c>
    </row>
    <row r="1285" spans="2:4" x14ac:dyDescent="0.3">
      <c r="B1285">
        <v>-1939.134</v>
      </c>
      <c r="C1285">
        <v>708047</v>
      </c>
      <c r="D1285">
        <v>1519</v>
      </c>
    </row>
    <row r="1286" spans="2:4" x14ac:dyDescent="0.3">
      <c r="B1286">
        <v>-1939.134</v>
      </c>
      <c r="C1286">
        <v>482537</v>
      </c>
      <c r="D1286">
        <v>9445</v>
      </c>
    </row>
    <row r="1287" spans="2:4" x14ac:dyDescent="0.3">
      <c r="B1287">
        <v>-1939.134</v>
      </c>
      <c r="C1287">
        <v>121425</v>
      </c>
      <c r="D1287">
        <v>511</v>
      </c>
    </row>
    <row r="1288" spans="2:4" x14ac:dyDescent="0.3">
      <c r="B1288">
        <v>-1939.134</v>
      </c>
      <c r="C1288">
        <v>289415</v>
      </c>
      <c r="D1288">
        <v>1086</v>
      </c>
    </row>
    <row r="1289" spans="2:4" x14ac:dyDescent="0.3">
      <c r="B1289">
        <v>-1939.134</v>
      </c>
      <c r="C1289">
        <v>141333</v>
      </c>
      <c r="D1289">
        <v>9042</v>
      </c>
    </row>
    <row r="1290" spans="2:4" x14ac:dyDescent="0.3">
      <c r="B1290">
        <v>-1939.134</v>
      </c>
      <c r="C1290">
        <v>442725</v>
      </c>
      <c r="D1290">
        <v>8165</v>
      </c>
    </row>
    <row r="1291" spans="2:4" x14ac:dyDescent="0.3">
      <c r="B1291">
        <v>-1939.134</v>
      </c>
      <c r="C1291">
        <v>887941</v>
      </c>
      <c r="D1291">
        <v>2425</v>
      </c>
    </row>
    <row r="1292" spans="2:4" x14ac:dyDescent="0.3">
      <c r="B1292">
        <v>-1939.134</v>
      </c>
      <c r="C1292">
        <v>410457</v>
      </c>
      <c r="D1292">
        <v>4700</v>
      </c>
    </row>
    <row r="1293" spans="2:4" x14ac:dyDescent="0.3">
      <c r="B1293">
        <v>-1939.134</v>
      </c>
      <c r="C1293">
        <v>286621</v>
      </c>
      <c r="D1293">
        <v>3857</v>
      </c>
    </row>
    <row r="1294" spans="2:4" x14ac:dyDescent="0.3">
      <c r="B1294">
        <v>-1939.134</v>
      </c>
      <c r="C1294">
        <v>689563</v>
      </c>
      <c r="D1294">
        <v>5381</v>
      </c>
    </row>
    <row r="1295" spans="2:4" x14ac:dyDescent="0.3">
      <c r="B1295">
        <v>-1939.134</v>
      </c>
      <c r="C1295">
        <v>568973</v>
      </c>
      <c r="D1295">
        <v>3758</v>
      </c>
    </row>
    <row r="1296" spans="2:4" x14ac:dyDescent="0.3">
      <c r="B1296">
        <v>-1939.134</v>
      </c>
      <c r="C1296">
        <v>465625</v>
      </c>
      <c r="D1296">
        <v>6321</v>
      </c>
    </row>
    <row r="1297" spans="2:4" x14ac:dyDescent="0.3">
      <c r="B1297">
        <v>-1939.134</v>
      </c>
      <c r="C1297">
        <v>66731</v>
      </c>
      <c r="D1297">
        <v>6913</v>
      </c>
    </row>
    <row r="1298" spans="2:4" x14ac:dyDescent="0.3">
      <c r="B1298">
        <v>-1939.134</v>
      </c>
      <c r="C1298">
        <v>339073</v>
      </c>
      <c r="D1298">
        <v>841</v>
      </c>
    </row>
    <row r="1299" spans="2:4" x14ac:dyDescent="0.3">
      <c r="B1299">
        <v>-1939.134</v>
      </c>
      <c r="C1299">
        <v>769797</v>
      </c>
      <c r="D1299">
        <v>1429</v>
      </c>
    </row>
    <row r="1300" spans="2:4" x14ac:dyDescent="0.3">
      <c r="B1300">
        <v>-1939.134</v>
      </c>
      <c r="C1300">
        <v>590471</v>
      </c>
      <c r="D1300">
        <v>2534</v>
      </c>
    </row>
    <row r="1301" spans="2:4" x14ac:dyDescent="0.3">
      <c r="B1301">
        <v>-1939.134</v>
      </c>
      <c r="C1301">
        <v>782485</v>
      </c>
      <c r="D1301">
        <v>5134</v>
      </c>
    </row>
    <row r="1302" spans="2:4" x14ac:dyDescent="0.3">
      <c r="B1302">
        <v>-1939.134</v>
      </c>
      <c r="C1302">
        <v>298637</v>
      </c>
      <c r="D1302">
        <v>9641</v>
      </c>
    </row>
    <row r="1303" spans="2:4" x14ac:dyDescent="0.3">
      <c r="B1303">
        <v>-1939.134</v>
      </c>
      <c r="C1303">
        <v>390873</v>
      </c>
      <c r="D1303">
        <v>9281</v>
      </c>
    </row>
    <row r="1304" spans="2:4" x14ac:dyDescent="0.3">
      <c r="B1304">
        <v>-1939.134</v>
      </c>
      <c r="C1304">
        <v>210021</v>
      </c>
      <c r="D1304">
        <v>9175</v>
      </c>
    </row>
    <row r="1305" spans="2:4" x14ac:dyDescent="0.3">
      <c r="B1305">
        <v>-1939.134</v>
      </c>
      <c r="C1305">
        <v>194143</v>
      </c>
      <c r="D1305">
        <v>510</v>
      </c>
    </row>
    <row r="1306" spans="2:4" x14ac:dyDescent="0.3">
      <c r="B1306">
        <v>-1939.134</v>
      </c>
      <c r="C1306">
        <v>141073</v>
      </c>
      <c r="D1306">
        <v>7330</v>
      </c>
    </row>
    <row r="1307" spans="2:4" x14ac:dyDescent="0.3">
      <c r="B1307">
        <v>-1939.134</v>
      </c>
      <c r="C1307">
        <v>231947</v>
      </c>
      <c r="D1307">
        <v>6493</v>
      </c>
    </row>
    <row r="1308" spans="2:4" x14ac:dyDescent="0.3">
      <c r="B1308">
        <v>-1939.134</v>
      </c>
      <c r="C1308">
        <v>398067</v>
      </c>
      <c r="D1308">
        <v>1759</v>
      </c>
    </row>
    <row r="1309" spans="2:4" x14ac:dyDescent="0.3">
      <c r="B1309">
        <v>-1939.134</v>
      </c>
      <c r="C1309">
        <v>828901</v>
      </c>
      <c r="D1309">
        <v>3019</v>
      </c>
    </row>
    <row r="1310" spans="2:4" x14ac:dyDescent="0.3">
      <c r="B1310">
        <v>-1939.134</v>
      </c>
      <c r="C1310">
        <v>48513</v>
      </c>
      <c r="D1310">
        <v>5239</v>
      </c>
    </row>
    <row r="1311" spans="2:4" x14ac:dyDescent="0.3">
      <c r="B1311">
        <v>-1939.134</v>
      </c>
      <c r="C1311">
        <v>623663</v>
      </c>
      <c r="D1311">
        <v>3446</v>
      </c>
    </row>
    <row r="1312" spans="2:4" x14ac:dyDescent="0.3">
      <c r="B1312">
        <v>-1939.134</v>
      </c>
      <c r="C1312">
        <v>254469</v>
      </c>
      <c r="D1312">
        <v>6826</v>
      </c>
    </row>
    <row r="1313" spans="2:4" x14ac:dyDescent="0.3">
      <c r="B1313">
        <v>-1939.134</v>
      </c>
      <c r="C1313">
        <v>82313</v>
      </c>
      <c r="D1313">
        <v>9230</v>
      </c>
    </row>
    <row r="1314" spans="2:4" x14ac:dyDescent="0.3">
      <c r="B1314">
        <v>-1939.134</v>
      </c>
      <c r="C1314">
        <v>817779</v>
      </c>
      <c r="D1314">
        <v>2376</v>
      </c>
    </row>
    <row r="1315" spans="2:4" x14ac:dyDescent="0.3">
      <c r="B1315">
        <v>-1939.134</v>
      </c>
      <c r="C1315">
        <v>673091</v>
      </c>
      <c r="D1315">
        <v>3053</v>
      </c>
    </row>
    <row r="1316" spans="2:4" x14ac:dyDescent="0.3">
      <c r="B1316">
        <v>-1939.134</v>
      </c>
      <c r="C1316">
        <v>64121</v>
      </c>
      <c r="D1316">
        <v>8354</v>
      </c>
    </row>
    <row r="1317" spans="2:4" x14ac:dyDescent="0.3">
      <c r="B1317">
        <v>-1939.134</v>
      </c>
      <c r="C1317">
        <v>811935</v>
      </c>
      <c r="D1317">
        <v>5816</v>
      </c>
    </row>
    <row r="1318" spans="2:4" x14ac:dyDescent="0.3">
      <c r="B1318">
        <v>-1939.134</v>
      </c>
      <c r="C1318">
        <v>359063</v>
      </c>
      <c r="D1318">
        <v>1108</v>
      </c>
    </row>
    <row r="1319" spans="2:4" x14ac:dyDescent="0.3">
      <c r="B1319">
        <v>-1939.134</v>
      </c>
      <c r="C1319">
        <v>854613</v>
      </c>
      <c r="D1319">
        <v>3023</v>
      </c>
    </row>
    <row r="1320" spans="2:4" x14ac:dyDescent="0.3">
      <c r="B1320">
        <v>-1939.134</v>
      </c>
      <c r="C1320">
        <v>261601</v>
      </c>
      <c r="D1320">
        <v>1163</v>
      </c>
    </row>
    <row r="1321" spans="2:4" x14ac:dyDescent="0.3">
      <c r="B1321">
        <v>-1939.134</v>
      </c>
      <c r="C1321">
        <v>469571</v>
      </c>
      <c r="D1321">
        <v>2712</v>
      </c>
    </row>
    <row r="1322" spans="2:4" x14ac:dyDescent="0.3">
      <c r="B1322">
        <v>-1939.134</v>
      </c>
      <c r="C1322">
        <v>100345</v>
      </c>
      <c r="D1322">
        <v>3123</v>
      </c>
    </row>
    <row r="1323" spans="2:4" x14ac:dyDescent="0.3">
      <c r="B1323">
        <v>-1939.134</v>
      </c>
      <c r="C1323">
        <v>492535</v>
      </c>
      <c r="D1323">
        <v>6280</v>
      </c>
    </row>
    <row r="1324" spans="2:4" x14ac:dyDescent="0.3">
      <c r="B1324">
        <v>-1939.134</v>
      </c>
      <c r="C1324">
        <v>379033</v>
      </c>
      <c r="D1324">
        <v>2253</v>
      </c>
    </row>
    <row r="1325" spans="2:4" x14ac:dyDescent="0.3">
      <c r="B1325">
        <v>-1939.134</v>
      </c>
      <c r="C1325">
        <v>315131</v>
      </c>
      <c r="D1325">
        <v>2401</v>
      </c>
    </row>
    <row r="1326" spans="2:4" x14ac:dyDescent="0.3">
      <c r="B1326">
        <v>-1939.134</v>
      </c>
      <c r="C1326">
        <v>765421</v>
      </c>
      <c r="D1326">
        <v>7552</v>
      </c>
    </row>
    <row r="1327" spans="2:4" x14ac:dyDescent="0.3">
      <c r="B1327">
        <v>-1939.134</v>
      </c>
      <c r="C1327">
        <v>219591</v>
      </c>
      <c r="D1327">
        <v>9137</v>
      </c>
    </row>
    <row r="1328" spans="2:4" x14ac:dyDescent="0.3">
      <c r="B1328">
        <v>-1939.134</v>
      </c>
      <c r="C1328">
        <v>474751</v>
      </c>
      <c r="D1328">
        <v>6440</v>
      </c>
    </row>
    <row r="1329" spans="2:4" x14ac:dyDescent="0.3">
      <c r="B1329">
        <v>-1939.134</v>
      </c>
      <c r="C1329">
        <v>765139</v>
      </c>
      <c r="D1329">
        <v>6082</v>
      </c>
    </row>
    <row r="1330" spans="2:4" x14ac:dyDescent="0.3">
      <c r="B1330">
        <v>-1939.134</v>
      </c>
      <c r="C1330">
        <v>37955</v>
      </c>
      <c r="D1330">
        <v>8094</v>
      </c>
    </row>
    <row r="1331" spans="2:4" x14ac:dyDescent="0.3">
      <c r="B1331">
        <v>-1939.134</v>
      </c>
      <c r="C1331">
        <v>669639</v>
      </c>
      <c r="D1331">
        <v>699</v>
      </c>
    </row>
    <row r="1332" spans="2:4" x14ac:dyDescent="0.3">
      <c r="B1332">
        <v>-1939.134</v>
      </c>
      <c r="C1332">
        <v>783795</v>
      </c>
      <c r="D1332">
        <v>5774</v>
      </c>
    </row>
    <row r="1333" spans="2:4" x14ac:dyDescent="0.3">
      <c r="B1333">
        <v>-1939.134</v>
      </c>
      <c r="C1333">
        <v>677041</v>
      </c>
      <c r="D1333">
        <v>3206</v>
      </c>
    </row>
    <row r="1334" spans="2:4" x14ac:dyDescent="0.3">
      <c r="B1334">
        <v>-1939.134</v>
      </c>
      <c r="C1334">
        <v>827063</v>
      </c>
      <c r="D1334">
        <v>3234</v>
      </c>
    </row>
    <row r="1335" spans="2:4" x14ac:dyDescent="0.3">
      <c r="B1335">
        <v>-1939.134</v>
      </c>
      <c r="C1335">
        <v>69487</v>
      </c>
      <c r="D1335">
        <v>3163</v>
      </c>
    </row>
    <row r="1336" spans="2:4" x14ac:dyDescent="0.3">
      <c r="B1336">
        <v>-1939.134</v>
      </c>
      <c r="C1336">
        <v>605969</v>
      </c>
      <c r="D1336">
        <v>3639</v>
      </c>
    </row>
    <row r="1337" spans="2:4" x14ac:dyDescent="0.3">
      <c r="B1337">
        <v>-1939.134</v>
      </c>
      <c r="C1337">
        <v>645855</v>
      </c>
      <c r="D1337">
        <v>6021</v>
      </c>
    </row>
    <row r="1338" spans="2:4" x14ac:dyDescent="0.3">
      <c r="B1338">
        <v>-1939.134</v>
      </c>
      <c r="C1338">
        <v>173709</v>
      </c>
      <c r="D1338">
        <v>1560</v>
      </c>
    </row>
    <row r="1339" spans="2:4" x14ac:dyDescent="0.3">
      <c r="B1339">
        <v>-1939.134</v>
      </c>
      <c r="C1339">
        <v>913941</v>
      </c>
      <c r="D1339">
        <v>8985</v>
      </c>
    </row>
    <row r="1340" spans="2:4" x14ac:dyDescent="0.3">
      <c r="B1340">
        <v>-1939.134</v>
      </c>
      <c r="C1340">
        <v>796469</v>
      </c>
      <c r="D1340">
        <v>5555</v>
      </c>
    </row>
    <row r="1341" spans="2:4" x14ac:dyDescent="0.3">
      <c r="B1341">
        <v>-1939.134</v>
      </c>
      <c r="C1341">
        <v>680127</v>
      </c>
      <c r="D1341">
        <v>4931</v>
      </c>
    </row>
    <row r="1342" spans="2:4" x14ac:dyDescent="0.3">
      <c r="B1342">
        <v>-1939.134</v>
      </c>
      <c r="C1342">
        <v>131251</v>
      </c>
      <c r="D1342">
        <v>2939</v>
      </c>
    </row>
    <row r="1343" spans="2:4" x14ac:dyDescent="0.3">
      <c r="B1343">
        <v>-1939.134</v>
      </c>
      <c r="C1343">
        <v>156983</v>
      </c>
      <c r="D1343">
        <v>5262</v>
      </c>
    </row>
    <row r="1344" spans="2:4" x14ac:dyDescent="0.3">
      <c r="B1344">
        <v>-1939.134</v>
      </c>
      <c r="C1344">
        <v>524573</v>
      </c>
      <c r="D1344">
        <v>6788</v>
      </c>
    </row>
    <row r="1345" spans="2:4" x14ac:dyDescent="0.3">
      <c r="B1345">
        <v>-1939.134</v>
      </c>
      <c r="C1345">
        <v>445157</v>
      </c>
      <c r="D1345">
        <v>5208</v>
      </c>
    </row>
    <row r="1346" spans="2:4" x14ac:dyDescent="0.3">
      <c r="B1346">
        <v>-1939.134</v>
      </c>
      <c r="C1346">
        <v>868155</v>
      </c>
      <c r="D1346">
        <v>2204</v>
      </c>
    </row>
    <row r="1347" spans="2:4" x14ac:dyDescent="0.3">
      <c r="B1347">
        <v>-1939.134</v>
      </c>
      <c r="C1347">
        <v>418325</v>
      </c>
      <c r="D1347">
        <v>4769</v>
      </c>
    </row>
    <row r="1348" spans="2:4" x14ac:dyDescent="0.3">
      <c r="B1348">
        <v>-1939.134</v>
      </c>
      <c r="C1348">
        <v>552435</v>
      </c>
      <c r="D1348">
        <v>7927</v>
      </c>
    </row>
    <row r="1349" spans="2:4" x14ac:dyDescent="0.3">
      <c r="B1349">
        <v>-1939.134</v>
      </c>
      <c r="C1349">
        <v>268217</v>
      </c>
      <c r="D1349">
        <v>83</v>
      </c>
    </row>
    <row r="1350" spans="2:4" x14ac:dyDescent="0.3">
      <c r="B1350">
        <v>-1939.134</v>
      </c>
      <c r="C1350">
        <v>903387</v>
      </c>
      <c r="D1350">
        <v>9458</v>
      </c>
    </row>
    <row r="1351" spans="2:4" x14ac:dyDescent="0.3">
      <c r="B1351">
        <v>-1939.134</v>
      </c>
      <c r="C1351">
        <v>903387</v>
      </c>
      <c r="D1351">
        <v>6724</v>
      </c>
    </row>
    <row r="1352" spans="2:4" x14ac:dyDescent="0.3">
      <c r="B1352">
        <v>-1939.134</v>
      </c>
      <c r="C1352">
        <v>306663</v>
      </c>
      <c r="D1352">
        <v>4276</v>
      </c>
    </row>
    <row r="1353" spans="2:4" x14ac:dyDescent="0.3">
      <c r="B1353">
        <v>-1939.134</v>
      </c>
      <c r="C1353">
        <v>283689</v>
      </c>
      <c r="D1353">
        <v>7460</v>
      </c>
    </row>
    <row r="1354" spans="2:4" x14ac:dyDescent="0.3">
      <c r="B1354">
        <v>-1939.134</v>
      </c>
      <c r="C1354">
        <v>335481</v>
      </c>
      <c r="D1354">
        <v>6694</v>
      </c>
    </row>
    <row r="1355" spans="2:4" x14ac:dyDescent="0.3">
      <c r="B1355">
        <v>-1939.134</v>
      </c>
      <c r="C1355">
        <v>579445</v>
      </c>
      <c r="D1355">
        <v>9067</v>
      </c>
    </row>
    <row r="1356" spans="2:4" x14ac:dyDescent="0.3">
      <c r="B1356">
        <v>-1939.134</v>
      </c>
      <c r="C1356">
        <v>139031</v>
      </c>
      <c r="D1356">
        <v>4704</v>
      </c>
    </row>
    <row r="1357" spans="2:4" x14ac:dyDescent="0.3">
      <c r="B1357">
        <v>-1939.134</v>
      </c>
      <c r="C1357">
        <v>151083</v>
      </c>
      <c r="D1357">
        <v>6491</v>
      </c>
    </row>
    <row r="1358" spans="2:4" x14ac:dyDescent="0.3">
      <c r="B1358">
        <v>-1939.134</v>
      </c>
      <c r="C1358">
        <v>779009</v>
      </c>
      <c r="D1358">
        <v>1458</v>
      </c>
    </row>
    <row r="1359" spans="2:4" x14ac:dyDescent="0.3">
      <c r="B1359">
        <v>-1939.134</v>
      </c>
      <c r="C1359">
        <v>802015</v>
      </c>
      <c r="D1359">
        <v>2527</v>
      </c>
    </row>
    <row r="1360" spans="2:4" x14ac:dyDescent="0.3">
      <c r="B1360">
        <v>-1939.134</v>
      </c>
      <c r="C1360">
        <v>804115</v>
      </c>
      <c r="D1360">
        <v>9858</v>
      </c>
    </row>
    <row r="1361" spans="2:4" x14ac:dyDescent="0.3">
      <c r="B1361">
        <v>-1939.134</v>
      </c>
      <c r="C1361">
        <v>85657</v>
      </c>
      <c r="D1361">
        <v>8121</v>
      </c>
    </row>
    <row r="1362" spans="2:4" x14ac:dyDescent="0.3">
      <c r="B1362">
        <v>-1939.134</v>
      </c>
      <c r="C1362">
        <v>394465</v>
      </c>
      <c r="D1362">
        <v>9555</v>
      </c>
    </row>
    <row r="1363" spans="2:4" x14ac:dyDescent="0.3">
      <c r="B1363">
        <v>-1939.134</v>
      </c>
      <c r="C1363">
        <v>224151</v>
      </c>
      <c r="D1363">
        <v>973</v>
      </c>
    </row>
    <row r="1364" spans="2:4" x14ac:dyDescent="0.3">
      <c r="B1364">
        <v>-1939.134</v>
      </c>
      <c r="C1364">
        <v>116923</v>
      </c>
      <c r="D1364">
        <v>6027</v>
      </c>
    </row>
    <row r="1365" spans="2:4" x14ac:dyDescent="0.3">
      <c r="B1365">
        <v>-1939.134</v>
      </c>
      <c r="C1365">
        <v>472337</v>
      </c>
      <c r="D1365">
        <v>6987</v>
      </c>
    </row>
    <row r="1366" spans="2:4" x14ac:dyDescent="0.3">
      <c r="B1366">
        <v>-1939.134</v>
      </c>
      <c r="C1366">
        <v>311567</v>
      </c>
      <c r="D1366">
        <v>7938</v>
      </c>
    </row>
    <row r="1367" spans="2:4" x14ac:dyDescent="0.3">
      <c r="B1367">
        <v>-1939.134</v>
      </c>
      <c r="C1367">
        <v>599839</v>
      </c>
      <c r="D1367">
        <v>5958</v>
      </c>
    </row>
    <row r="1368" spans="2:4" x14ac:dyDescent="0.3">
      <c r="B1368">
        <v>-1939.134</v>
      </c>
      <c r="C1368">
        <v>607447</v>
      </c>
      <c r="D1368">
        <v>7247</v>
      </c>
    </row>
    <row r="1369" spans="2:4" x14ac:dyDescent="0.3">
      <c r="B1369">
        <v>-1939.134</v>
      </c>
      <c r="C1369">
        <v>748083</v>
      </c>
      <c r="D1369">
        <v>4737</v>
      </c>
    </row>
    <row r="1370" spans="2:4" x14ac:dyDescent="0.3">
      <c r="B1370">
        <v>-1939.134</v>
      </c>
      <c r="C1370">
        <v>958447</v>
      </c>
      <c r="D1370">
        <v>5052</v>
      </c>
    </row>
    <row r="1371" spans="2:4" x14ac:dyDescent="0.3">
      <c r="B1371">
        <v>-1939.134</v>
      </c>
      <c r="C1371">
        <v>412313</v>
      </c>
      <c r="D1371">
        <v>6615</v>
      </c>
    </row>
    <row r="1372" spans="2:4" x14ac:dyDescent="0.3">
      <c r="B1372">
        <v>-1939.134</v>
      </c>
      <c r="C1372">
        <v>941525</v>
      </c>
      <c r="D1372">
        <v>609</v>
      </c>
    </row>
    <row r="1373" spans="2:4" x14ac:dyDescent="0.3">
      <c r="B1373">
        <v>-1939.134</v>
      </c>
      <c r="C1373">
        <v>569833</v>
      </c>
      <c r="D1373">
        <v>85</v>
      </c>
    </row>
    <row r="1374" spans="2:4" x14ac:dyDescent="0.3">
      <c r="B1374">
        <v>-1939.134</v>
      </c>
      <c r="C1374">
        <v>278661</v>
      </c>
      <c r="D1374">
        <v>674</v>
      </c>
    </row>
    <row r="1375" spans="2:4" x14ac:dyDescent="0.3">
      <c r="B1375">
        <v>-1939.134</v>
      </c>
      <c r="C1375">
        <v>546909</v>
      </c>
      <c r="D1375">
        <v>1769</v>
      </c>
    </row>
    <row r="1376" spans="2:4" x14ac:dyDescent="0.3">
      <c r="B1376">
        <v>-1939.134</v>
      </c>
      <c r="C1376">
        <v>217863</v>
      </c>
      <c r="D1376">
        <v>9489</v>
      </c>
    </row>
    <row r="1377" spans="2:4" x14ac:dyDescent="0.3">
      <c r="B1377">
        <v>-1939.134</v>
      </c>
      <c r="C1377">
        <v>326697</v>
      </c>
      <c r="D1377">
        <v>3797</v>
      </c>
    </row>
    <row r="1378" spans="2:4" x14ac:dyDescent="0.3">
      <c r="B1378">
        <v>-1939.134</v>
      </c>
      <c r="C1378">
        <v>908787</v>
      </c>
      <c r="D1378">
        <v>7228</v>
      </c>
    </row>
    <row r="1379" spans="2:4" x14ac:dyDescent="0.3">
      <c r="B1379">
        <v>-1939.134</v>
      </c>
      <c r="C1379">
        <v>4659</v>
      </c>
      <c r="D1379">
        <v>8749</v>
      </c>
    </row>
    <row r="1380" spans="2:4" x14ac:dyDescent="0.3">
      <c r="B1380">
        <v>-1939.134</v>
      </c>
      <c r="C1380">
        <v>383737</v>
      </c>
      <c r="D1380">
        <v>8700</v>
      </c>
    </row>
    <row r="1381" spans="2:4" x14ac:dyDescent="0.3">
      <c r="B1381">
        <v>-1939.134</v>
      </c>
      <c r="C1381">
        <v>772315</v>
      </c>
      <c r="D1381">
        <v>1958</v>
      </c>
    </row>
    <row r="1382" spans="2:4" x14ac:dyDescent="0.3">
      <c r="B1382">
        <v>-1939.134</v>
      </c>
      <c r="C1382">
        <v>703</v>
      </c>
      <c r="D1382">
        <v>3033</v>
      </c>
    </row>
    <row r="1383" spans="2:4" x14ac:dyDescent="0.3">
      <c r="B1383">
        <v>-1939.134</v>
      </c>
      <c r="C1383">
        <v>12593</v>
      </c>
      <c r="D1383">
        <v>6937</v>
      </c>
    </row>
    <row r="1384" spans="2:4" x14ac:dyDescent="0.3">
      <c r="B1384">
        <v>-1939.134</v>
      </c>
      <c r="C1384">
        <v>580993</v>
      </c>
      <c r="D1384">
        <v>3470</v>
      </c>
    </row>
    <row r="1385" spans="2:4" x14ac:dyDescent="0.3">
      <c r="B1385">
        <v>-1939.134</v>
      </c>
      <c r="C1385">
        <v>438977</v>
      </c>
      <c r="D1385">
        <v>5349</v>
      </c>
    </row>
    <row r="1386" spans="2:4" x14ac:dyDescent="0.3">
      <c r="B1386">
        <v>-1939.134</v>
      </c>
      <c r="C1386">
        <v>241997</v>
      </c>
      <c r="D1386">
        <v>2573</v>
      </c>
    </row>
    <row r="1387" spans="2:4" x14ac:dyDescent="0.3">
      <c r="B1387">
        <v>-1939.134</v>
      </c>
      <c r="C1387">
        <v>602055</v>
      </c>
      <c r="D1387">
        <v>2166</v>
      </c>
    </row>
    <row r="1388" spans="2:4" x14ac:dyDescent="0.3">
      <c r="B1388">
        <v>-1939.134</v>
      </c>
      <c r="C1388">
        <v>415595</v>
      </c>
      <c r="D1388">
        <v>9243</v>
      </c>
    </row>
    <row r="1389" spans="2:4" x14ac:dyDescent="0.3">
      <c r="B1389">
        <v>-1939.134</v>
      </c>
      <c r="C1389">
        <v>881897</v>
      </c>
      <c r="D1389">
        <v>6482</v>
      </c>
    </row>
    <row r="1390" spans="2:4" x14ac:dyDescent="0.3">
      <c r="B1390">
        <v>-1939.134</v>
      </c>
      <c r="C1390">
        <v>480963</v>
      </c>
      <c r="D1390">
        <v>7023</v>
      </c>
    </row>
    <row r="1391" spans="2:4" x14ac:dyDescent="0.3">
      <c r="B1391">
        <v>-1939.134</v>
      </c>
      <c r="C1391">
        <v>318177</v>
      </c>
      <c r="D1391">
        <v>748</v>
      </c>
    </row>
    <row r="1392" spans="2:4" x14ac:dyDescent="0.3">
      <c r="B1392">
        <v>-1939.134</v>
      </c>
      <c r="C1392">
        <v>730577</v>
      </c>
      <c r="D1392">
        <v>6101</v>
      </c>
    </row>
    <row r="1393" spans="2:4" x14ac:dyDescent="0.3">
      <c r="B1393">
        <v>-1939.134</v>
      </c>
      <c r="C1393">
        <v>304957</v>
      </c>
      <c r="D1393">
        <v>8001</v>
      </c>
    </row>
    <row r="1394" spans="2:4" x14ac:dyDescent="0.3">
      <c r="B1394">
        <v>-1939.134</v>
      </c>
      <c r="C1394">
        <v>448481</v>
      </c>
      <c r="D1394">
        <v>2890</v>
      </c>
    </row>
    <row r="1395" spans="2:4" x14ac:dyDescent="0.3">
      <c r="B1395">
        <v>-1939.134</v>
      </c>
      <c r="C1395">
        <v>855963</v>
      </c>
      <c r="D1395">
        <v>1408</v>
      </c>
    </row>
    <row r="1396" spans="2:4" x14ac:dyDescent="0.3">
      <c r="B1396">
        <v>-1939.134</v>
      </c>
      <c r="C1396">
        <v>335877</v>
      </c>
      <c r="D1396">
        <v>3566</v>
      </c>
    </row>
    <row r="1397" spans="2:4" x14ac:dyDescent="0.3">
      <c r="B1397">
        <v>-1939.134</v>
      </c>
      <c r="C1397">
        <v>109599</v>
      </c>
      <c r="D1397">
        <v>3448</v>
      </c>
    </row>
    <row r="1398" spans="2:4" x14ac:dyDescent="0.3">
      <c r="B1398">
        <v>-1939.134</v>
      </c>
      <c r="C1398">
        <v>789227</v>
      </c>
      <c r="D1398">
        <v>4290</v>
      </c>
    </row>
    <row r="1399" spans="2:4" x14ac:dyDescent="0.3">
      <c r="B1399">
        <v>-1939.134</v>
      </c>
      <c r="C1399">
        <v>136469</v>
      </c>
      <c r="D1399">
        <v>8088</v>
      </c>
    </row>
    <row r="1400" spans="2:4" x14ac:dyDescent="0.3">
      <c r="B1400">
        <v>-1939.134</v>
      </c>
      <c r="C1400">
        <v>662269</v>
      </c>
      <c r="D1400">
        <v>8046</v>
      </c>
    </row>
    <row r="1401" spans="2:4" x14ac:dyDescent="0.3">
      <c r="B1401">
        <v>-1939.134</v>
      </c>
      <c r="C1401">
        <v>495995</v>
      </c>
      <c r="D1401">
        <v>1745</v>
      </c>
    </row>
    <row r="1402" spans="2:4" x14ac:dyDescent="0.3">
      <c r="B1402">
        <v>-1939.134</v>
      </c>
      <c r="C1402">
        <v>444363</v>
      </c>
      <c r="D1402">
        <v>1936</v>
      </c>
    </row>
    <row r="1403" spans="2:4" x14ac:dyDescent="0.3">
      <c r="B1403">
        <v>-1939.134</v>
      </c>
      <c r="C1403">
        <v>670531</v>
      </c>
      <c r="D1403">
        <v>5953</v>
      </c>
    </row>
    <row r="1404" spans="2:4" x14ac:dyDescent="0.3">
      <c r="B1404">
        <v>-1939.134</v>
      </c>
      <c r="C1404">
        <v>588039</v>
      </c>
      <c r="D1404">
        <v>9906</v>
      </c>
    </row>
    <row r="1405" spans="2:4" x14ac:dyDescent="0.3">
      <c r="B1405">
        <v>-1939.134</v>
      </c>
      <c r="C1405">
        <v>179071</v>
      </c>
      <c r="D1405">
        <v>6612</v>
      </c>
    </row>
    <row r="1406" spans="2:4" x14ac:dyDescent="0.3">
      <c r="B1406">
        <v>-1939.134</v>
      </c>
      <c r="C1406">
        <v>930355</v>
      </c>
      <c r="D1406">
        <v>4832</v>
      </c>
    </row>
    <row r="1407" spans="2:4" x14ac:dyDescent="0.3">
      <c r="B1407">
        <v>-1939.134</v>
      </c>
      <c r="C1407">
        <v>147731</v>
      </c>
      <c r="D1407">
        <v>5656</v>
      </c>
    </row>
    <row r="1408" spans="2:4" x14ac:dyDescent="0.3">
      <c r="B1408">
        <v>-1939.134</v>
      </c>
      <c r="C1408">
        <v>193465</v>
      </c>
      <c r="D1408">
        <v>4670</v>
      </c>
    </row>
    <row r="1409" spans="2:4" x14ac:dyDescent="0.3">
      <c r="B1409">
        <v>-1939.134</v>
      </c>
      <c r="C1409">
        <v>426103</v>
      </c>
      <c r="D1409">
        <v>3577</v>
      </c>
    </row>
    <row r="1410" spans="2:4" x14ac:dyDescent="0.3">
      <c r="B1410">
        <v>-1939.134</v>
      </c>
      <c r="C1410">
        <v>953843</v>
      </c>
      <c r="D1410">
        <v>651</v>
      </c>
    </row>
    <row r="1411" spans="2:4" x14ac:dyDescent="0.3">
      <c r="B1411">
        <v>-1939.134</v>
      </c>
      <c r="C1411">
        <v>117833</v>
      </c>
      <c r="D1411">
        <v>2217</v>
      </c>
    </row>
    <row r="1412" spans="2:4" x14ac:dyDescent="0.3">
      <c r="B1412">
        <v>-1939.134</v>
      </c>
      <c r="C1412">
        <v>990797</v>
      </c>
      <c r="D1412">
        <v>5887</v>
      </c>
    </row>
    <row r="1413" spans="2:4" x14ac:dyDescent="0.3">
      <c r="B1413">
        <v>-1939.134</v>
      </c>
      <c r="C1413">
        <v>327631</v>
      </c>
      <c r="D1413">
        <v>8356</v>
      </c>
    </row>
    <row r="1414" spans="2:4" x14ac:dyDescent="0.3">
      <c r="B1414">
        <v>-1939.134</v>
      </c>
      <c r="C1414">
        <v>498105</v>
      </c>
      <c r="D1414">
        <v>3459</v>
      </c>
    </row>
    <row r="1415" spans="2:4" x14ac:dyDescent="0.3">
      <c r="B1415">
        <v>-1939.134</v>
      </c>
      <c r="C1415">
        <v>201077</v>
      </c>
      <c r="D1415">
        <v>8096</v>
      </c>
    </row>
    <row r="1416" spans="2:4" x14ac:dyDescent="0.3">
      <c r="B1416">
        <v>-1939.134</v>
      </c>
      <c r="C1416">
        <v>287545</v>
      </c>
      <c r="D1416">
        <v>3198</v>
      </c>
    </row>
    <row r="1417" spans="2:4" x14ac:dyDescent="0.3">
      <c r="B1417">
        <v>-1939.134</v>
      </c>
      <c r="C1417">
        <v>892719</v>
      </c>
      <c r="D1417">
        <v>9751</v>
      </c>
    </row>
    <row r="1418" spans="2:4" x14ac:dyDescent="0.3">
      <c r="B1418">
        <v>-1939.134</v>
      </c>
      <c r="C1418">
        <v>278283</v>
      </c>
      <c r="D1418">
        <v>7521</v>
      </c>
    </row>
    <row r="1419" spans="2:4" x14ac:dyDescent="0.3">
      <c r="B1419">
        <v>-1939.134</v>
      </c>
      <c r="C1419">
        <v>395995</v>
      </c>
      <c r="D1419">
        <v>9810</v>
      </c>
    </row>
    <row r="1420" spans="2:4" x14ac:dyDescent="0.3">
      <c r="B1420">
        <v>-1939.134</v>
      </c>
      <c r="C1420">
        <v>535011</v>
      </c>
      <c r="D1420">
        <v>2147</v>
      </c>
    </row>
    <row r="1421" spans="2:4" x14ac:dyDescent="0.3">
      <c r="B1421">
        <v>-1939.134</v>
      </c>
      <c r="C1421">
        <v>254551</v>
      </c>
      <c r="D1421">
        <v>996</v>
      </c>
    </row>
    <row r="1422" spans="2:4" x14ac:dyDescent="0.3">
      <c r="B1422">
        <v>-1939.134</v>
      </c>
      <c r="C1422">
        <v>704905</v>
      </c>
      <c r="D1422">
        <v>3749</v>
      </c>
    </row>
    <row r="1423" spans="2:4" x14ac:dyDescent="0.3">
      <c r="B1423">
        <v>-1939.134</v>
      </c>
      <c r="C1423">
        <v>387431</v>
      </c>
      <c r="D1423">
        <v>2211</v>
      </c>
    </row>
    <row r="1424" spans="2:4" x14ac:dyDescent="0.3">
      <c r="B1424">
        <v>-1939.134</v>
      </c>
      <c r="C1424">
        <v>264903</v>
      </c>
      <c r="D1424">
        <v>1045</v>
      </c>
    </row>
    <row r="1425" spans="2:4" x14ac:dyDescent="0.3">
      <c r="B1425">
        <v>-1939.134</v>
      </c>
      <c r="C1425">
        <v>943627</v>
      </c>
      <c r="D1425">
        <v>4211</v>
      </c>
    </row>
    <row r="1426" spans="2:4" x14ac:dyDescent="0.3">
      <c r="B1426">
        <v>-1939.134</v>
      </c>
      <c r="C1426">
        <v>316355</v>
      </c>
      <c r="D1426">
        <v>8363</v>
      </c>
    </row>
    <row r="1427" spans="2:4" x14ac:dyDescent="0.3">
      <c r="B1427">
        <v>-1939.134</v>
      </c>
      <c r="C1427">
        <v>613381</v>
      </c>
      <c r="D1427">
        <v>7075</v>
      </c>
    </row>
    <row r="1428" spans="2:4" x14ac:dyDescent="0.3">
      <c r="B1428">
        <v>-1939.134</v>
      </c>
      <c r="C1428">
        <v>199867</v>
      </c>
      <c r="D1428">
        <v>1584</v>
      </c>
    </row>
    <row r="1429" spans="2:4" x14ac:dyDescent="0.3">
      <c r="B1429">
        <v>-1939.134</v>
      </c>
      <c r="C1429">
        <v>346749</v>
      </c>
      <c r="D1429">
        <v>3671</v>
      </c>
    </row>
    <row r="1430" spans="2:4" x14ac:dyDescent="0.3">
      <c r="B1430">
        <v>-1939.134</v>
      </c>
      <c r="C1430">
        <v>415527</v>
      </c>
      <c r="D1430">
        <v>3602</v>
      </c>
    </row>
    <row r="1431" spans="2:4" x14ac:dyDescent="0.3">
      <c r="B1431">
        <v>-1939.134</v>
      </c>
      <c r="C1431">
        <v>739403</v>
      </c>
      <c r="D1431">
        <v>8763</v>
      </c>
    </row>
    <row r="1432" spans="2:4" x14ac:dyDescent="0.3">
      <c r="B1432">
        <v>-1939.134</v>
      </c>
      <c r="C1432">
        <v>730511</v>
      </c>
      <c r="D1432">
        <v>8633</v>
      </c>
    </row>
    <row r="1433" spans="2:4" x14ac:dyDescent="0.3">
      <c r="B1433">
        <v>-1939.134</v>
      </c>
      <c r="C1433">
        <v>751987</v>
      </c>
      <c r="D1433">
        <v>9831</v>
      </c>
    </row>
    <row r="1434" spans="2:4" x14ac:dyDescent="0.3">
      <c r="B1434">
        <v>-1939.134</v>
      </c>
      <c r="C1434">
        <v>627887</v>
      </c>
      <c r="D1434">
        <v>7166</v>
      </c>
    </row>
    <row r="1435" spans="2:4" x14ac:dyDescent="0.3">
      <c r="B1435">
        <v>-1939.134</v>
      </c>
      <c r="C1435">
        <v>108881</v>
      </c>
      <c r="D1435">
        <v>3869</v>
      </c>
    </row>
    <row r="1436" spans="2:4" x14ac:dyDescent="0.3">
      <c r="B1436">
        <v>-1939.134</v>
      </c>
      <c r="C1436">
        <v>925997</v>
      </c>
      <c r="D1436">
        <v>2951</v>
      </c>
    </row>
    <row r="1437" spans="2:4" x14ac:dyDescent="0.3">
      <c r="B1437">
        <v>-1939.134</v>
      </c>
      <c r="C1437">
        <v>486191</v>
      </c>
      <c r="D1437">
        <v>9712</v>
      </c>
    </row>
    <row r="1438" spans="2:4" x14ac:dyDescent="0.3">
      <c r="B1438">
        <v>-1939.134</v>
      </c>
      <c r="C1438">
        <v>96941</v>
      </c>
      <c r="D1438">
        <v>890</v>
      </c>
    </row>
    <row r="1439" spans="2:4" x14ac:dyDescent="0.3">
      <c r="B1439">
        <v>-1939.134</v>
      </c>
      <c r="C1439">
        <v>18109</v>
      </c>
      <c r="D1439">
        <v>2690</v>
      </c>
    </row>
    <row r="1440" spans="2:4" x14ac:dyDescent="0.3">
      <c r="B1440">
        <v>-1939.134</v>
      </c>
      <c r="C1440">
        <v>368901</v>
      </c>
      <c r="D1440">
        <v>7753</v>
      </c>
    </row>
    <row r="1441" spans="2:4" x14ac:dyDescent="0.3">
      <c r="B1441">
        <v>-1939.134</v>
      </c>
      <c r="C1441">
        <v>351807</v>
      </c>
      <c r="D1441">
        <v>617</v>
      </c>
    </row>
    <row r="1442" spans="2:4" x14ac:dyDescent="0.3">
      <c r="B1442">
        <v>-1939.134</v>
      </c>
      <c r="C1442">
        <v>703063</v>
      </c>
      <c r="D1442">
        <v>8573</v>
      </c>
    </row>
    <row r="1443" spans="2:4" x14ac:dyDescent="0.3">
      <c r="B1443">
        <v>-1939.134</v>
      </c>
      <c r="C1443">
        <v>398777</v>
      </c>
      <c r="D1443">
        <v>5174</v>
      </c>
    </row>
    <row r="1444" spans="2:4" x14ac:dyDescent="0.3">
      <c r="B1444">
        <v>-1939.134</v>
      </c>
      <c r="C1444">
        <v>429083</v>
      </c>
      <c r="D1444">
        <v>5254</v>
      </c>
    </row>
    <row r="1445" spans="2:4" x14ac:dyDescent="0.3">
      <c r="B1445">
        <v>-1939.134</v>
      </c>
      <c r="C1445">
        <v>361083</v>
      </c>
      <c r="D1445">
        <v>5038</v>
      </c>
    </row>
    <row r="1446" spans="2:4" x14ac:dyDescent="0.3">
      <c r="B1446">
        <v>-1939.134</v>
      </c>
      <c r="C1446">
        <v>369037</v>
      </c>
      <c r="D1446">
        <v>5037</v>
      </c>
    </row>
    <row r="1447" spans="2:4" x14ac:dyDescent="0.3">
      <c r="B1447">
        <v>-1939.134</v>
      </c>
      <c r="C1447">
        <v>808071</v>
      </c>
      <c r="D1447">
        <v>7943</v>
      </c>
    </row>
    <row r="1448" spans="2:4" x14ac:dyDescent="0.3">
      <c r="B1448">
        <v>-1939.134</v>
      </c>
      <c r="C1448">
        <v>177175</v>
      </c>
      <c r="D1448">
        <v>851</v>
      </c>
    </row>
    <row r="1449" spans="2:4" x14ac:dyDescent="0.3">
      <c r="B1449">
        <v>-1939.134</v>
      </c>
      <c r="C1449">
        <v>888905</v>
      </c>
      <c r="D1449">
        <v>444</v>
      </c>
    </row>
    <row r="1450" spans="2:4" x14ac:dyDescent="0.3">
      <c r="B1450">
        <v>-1939.134</v>
      </c>
      <c r="C1450">
        <v>821891</v>
      </c>
      <c r="D1450">
        <v>8823</v>
      </c>
    </row>
    <row r="1451" spans="2:4" x14ac:dyDescent="0.3">
      <c r="B1451">
        <v>-1939.134</v>
      </c>
      <c r="C1451">
        <v>477585</v>
      </c>
      <c r="D1451">
        <v>2692</v>
      </c>
    </row>
    <row r="1452" spans="2:4" x14ac:dyDescent="0.3">
      <c r="B1452">
        <v>-1939.134</v>
      </c>
      <c r="C1452">
        <v>978555</v>
      </c>
      <c r="D1452">
        <v>3508</v>
      </c>
    </row>
    <row r="1453" spans="2:4" x14ac:dyDescent="0.3">
      <c r="B1453">
        <v>-1939.134</v>
      </c>
      <c r="C1453">
        <v>276669</v>
      </c>
      <c r="D1453">
        <v>8394</v>
      </c>
    </row>
    <row r="1454" spans="2:4" x14ac:dyDescent="0.3">
      <c r="B1454">
        <v>-1939.134</v>
      </c>
      <c r="C1454">
        <v>905947</v>
      </c>
      <c r="D1454">
        <v>6048</v>
      </c>
    </row>
    <row r="1455" spans="2:4" x14ac:dyDescent="0.3">
      <c r="B1455">
        <v>-1939.134</v>
      </c>
      <c r="C1455">
        <v>446237</v>
      </c>
      <c r="D1455">
        <v>9740</v>
      </c>
    </row>
    <row r="1456" spans="2:4" x14ac:dyDescent="0.3">
      <c r="B1456">
        <v>-1939.134</v>
      </c>
      <c r="C1456">
        <v>518861</v>
      </c>
      <c r="D1456">
        <v>7941</v>
      </c>
    </row>
    <row r="1457" spans="2:4" x14ac:dyDescent="0.3">
      <c r="B1457">
        <v>-1939.134</v>
      </c>
      <c r="C1457">
        <v>535763</v>
      </c>
      <c r="D1457">
        <v>5573</v>
      </c>
    </row>
    <row r="1458" spans="2:4" x14ac:dyDescent="0.3">
      <c r="B1458">
        <v>-1939.134</v>
      </c>
      <c r="C1458">
        <v>87097</v>
      </c>
      <c r="D1458">
        <v>5822</v>
      </c>
    </row>
    <row r="1459" spans="2:4" x14ac:dyDescent="0.3">
      <c r="B1459">
        <v>-1939.134</v>
      </c>
      <c r="C1459">
        <v>543031</v>
      </c>
      <c r="D1459">
        <v>7895</v>
      </c>
    </row>
    <row r="1460" spans="2:4" x14ac:dyDescent="0.3">
      <c r="B1460">
        <v>-1939.134</v>
      </c>
      <c r="C1460">
        <v>555697</v>
      </c>
      <c r="D1460">
        <v>9171</v>
      </c>
    </row>
    <row r="1461" spans="2:4" x14ac:dyDescent="0.3">
      <c r="B1461">
        <v>-1939.134</v>
      </c>
      <c r="C1461">
        <v>714455</v>
      </c>
      <c r="D1461">
        <v>476</v>
      </c>
    </row>
    <row r="1462" spans="2:4" x14ac:dyDescent="0.3">
      <c r="B1462">
        <v>-1939.134</v>
      </c>
      <c r="C1462">
        <v>862569</v>
      </c>
      <c r="D1462">
        <v>5320</v>
      </c>
    </row>
    <row r="1463" spans="2:4" x14ac:dyDescent="0.3">
      <c r="B1463">
        <v>-1939.134</v>
      </c>
      <c r="C1463">
        <v>638859</v>
      </c>
      <c r="D1463">
        <v>9867</v>
      </c>
    </row>
    <row r="1464" spans="2:4" x14ac:dyDescent="0.3">
      <c r="B1464">
        <v>-1939.134</v>
      </c>
      <c r="C1464">
        <v>693975</v>
      </c>
      <c r="D1464">
        <v>3781</v>
      </c>
    </row>
    <row r="1465" spans="2:4" x14ac:dyDescent="0.3">
      <c r="B1465">
        <v>-1939.134</v>
      </c>
      <c r="C1465">
        <v>606153</v>
      </c>
      <c r="D1465">
        <v>5028</v>
      </c>
    </row>
    <row r="1466" spans="2:4" x14ac:dyDescent="0.3">
      <c r="B1466">
        <v>-1939.134</v>
      </c>
      <c r="C1466">
        <v>337727</v>
      </c>
      <c r="D1466">
        <v>5403</v>
      </c>
    </row>
    <row r="1467" spans="2:4" x14ac:dyDescent="0.3">
      <c r="B1467">
        <v>-1939.134</v>
      </c>
      <c r="C1467">
        <v>648035</v>
      </c>
      <c r="D1467">
        <v>836</v>
      </c>
    </row>
    <row r="1468" spans="2:4" x14ac:dyDescent="0.3">
      <c r="B1468">
        <v>-1939.134</v>
      </c>
      <c r="C1468">
        <v>950273</v>
      </c>
      <c r="D1468">
        <v>6503</v>
      </c>
    </row>
    <row r="1469" spans="2:4" x14ac:dyDescent="0.3">
      <c r="B1469">
        <v>-1939.134</v>
      </c>
      <c r="C1469">
        <v>23765</v>
      </c>
      <c r="D1469">
        <v>8222</v>
      </c>
    </row>
    <row r="1470" spans="2:4" x14ac:dyDescent="0.3">
      <c r="B1470">
        <v>-1939.134</v>
      </c>
      <c r="C1470">
        <v>402049</v>
      </c>
      <c r="D1470">
        <v>4468</v>
      </c>
    </row>
    <row r="1471" spans="2:4" x14ac:dyDescent="0.3">
      <c r="B1471">
        <v>-1939.134</v>
      </c>
      <c r="C1471">
        <v>199491</v>
      </c>
      <c r="D1471">
        <v>1364</v>
      </c>
    </row>
    <row r="1472" spans="2:4" x14ac:dyDescent="0.3">
      <c r="B1472">
        <v>-1939.134</v>
      </c>
      <c r="C1472">
        <v>460521</v>
      </c>
      <c r="D1472">
        <v>1032</v>
      </c>
    </row>
    <row r="1473" spans="2:4" x14ac:dyDescent="0.3">
      <c r="B1473">
        <v>-1939.134</v>
      </c>
      <c r="C1473" t="s">
        <v>128</v>
      </c>
      <c r="D1473">
        <v>0</v>
      </c>
    </row>
    <row r="1474" spans="2:4" x14ac:dyDescent="0.3">
      <c r="B1474">
        <v>-1939.134</v>
      </c>
      <c r="C1474">
        <v>467831</v>
      </c>
      <c r="D1474">
        <v>3896</v>
      </c>
    </row>
    <row r="1475" spans="2:4" x14ac:dyDescent="0.3">
      <c r="B1475">
        <v>-1939.134</v>
      </c>
      <c r="C1475">
        <v>470539</v>
      </c>
      <c r="D1475">
        <v>7572</v>
      </c>
    </row>
    <row r="1476" spans="2:4" x14ac:dyDescent="0.3">
      <c r="B1476">
        <v>-1939.134</v>
      </c>
      <c r="C1476">
        <v>370481</v>
      </c>
      <c r="D1476">
        <v>742</v>
      </c>
    </row>
    <row r="1477" spans="2:4" x14ac:dyDescent="0.3">
      <c r="B1477">
        <v>-1939.134</v>
      </c>
      <c r="C1477">
        <v>630121</v>
      </c>
      <c r="D1477">
        <v>3187</v>
      </c>
    </row>
    <row r="1478" spans="2:4" x14ac:dyDescent="0.3">
      <c r="B1478">
        <v>-1939.134</v>
      </c>
      <c r="C1478">
        <v>896153</v>
      </c>
      <c r="D1478">
        <v>1265</v>
      </c>
    </row>
    <row r="1479" spans="2:4" x14ac:dyDescent="0.3">
      <c r="B1479">
        <v>-1939.134</v>
      </c>
      <c r="C1479">
        <v>120855</v>
      </c>
      <c r="D1479">
        <v>2585</v>
      </c>
    </row>
    <row r="1480" spans="2:4" x14ac:dyDescent="0.3">
      <c r="B1480">
        <v>-1939.134</v>
      </c>
      <c r="C1480">
        <v>743895</v>
      </c>
      <c r="D1480">
        <v>1198</v>
      </c>
    </row>
    <row r="1481" spans="2:4" x14ac:dyDescent="0.3">
      <c r="B1481">
        <v>-1939.134</v>
      </c>
      <c r="C1481">
        <v>286663</v>
      </c>
      <c r="D1481">
        <v>7198</v>
      </c>
    </row>
    <row r="1482" spans="2:4" x14ac:dyDescent="0.3">
      <c r="B1482">
        <v>-1939.134</v>
      </c>
      <c r="C1482">
        <v>767185</v>
      </c>
      <c r="D1482">
        <v>8166</v>
      </c>
    </row>
    <row r="1483" spans="2:4" x14ac:dyDescent="0.3">
      <c r="B1483">
        <v>-1939.134</v>
      </c>
      <c r="C1483">
        <v>97127</v>
      </c>
      <c r="D1483">
        <v>9822</v>
      </c>
    </row>
    <row r="1484" spans="2:4" x14ac:dyDescent="0.3">
      <c r="B1484">
        <v>-1939.134</v>
      </c>
      <c r="C1484">
        <v>254583</v>
      </c>
      <c r="D1484">
        <v>6522</v>
      </c>
    </row>
    <row r="1485" spans="2:4" x14ac:dyDescent="0.3">
      <c r="B1485">
        <v>-1939.134</v>
      </c>
      <c r="C1485">
        <v>195763</v>
      </c>
      <c r="D1485">
        <v>358</v>
      </c>
    </row>
    <row r="1486" spans="2:4" x14ac:dyDescent="0.3">
      <c r="B1486">
        <v>-1939.134</v>
      </c>
      <c r="C1486">
        <v>249347</v>
      </c>
      <c r="D1486">
        <v>8368</v>
      </c>
    </row>
    <row r="1487" spans="2:4" x14ac:dyDescent="0.3">
      <c r="B1487">
        <v>-1939.134</v>
      </c>
      <c r="C1487">
        <v>506705</v>
      </c>
      <c r="D1487">
        <v>4032</v>
      </c>
    </row>
    <row r="1488" spans="2:4" x14ac:dyDescent="0.3">
      <c r="B1488">
        <v>-1939.134</v>
      </c>
      <c r="C1488">
        <v>508123</v>
      </c>
      <c r="D1488">
        <v>3732</v>
      </c>
    </row>
    <row r="1489" spans="2:4" x14ac:dyDescent="0.3">
      <c r="B1489">
        <v>-1939.134</v>
      </c>
      <c r="C1489">
        <v>787985</v>
      </c>
      <c r="D1489">
        <v>482</v>
      </c>
    </row>
    <row r="1490" spans="2:4" x14ac:dyDescent="0.3">
      <c r="B1490">
        <v>-1939.134</v>
      </c>
      <c r="C1490">
        <v>286735</v>
      </c>
      <c r="D1490">
        <v>175</v>
      </c>
    </row>
    <row r="1491" spans="2:4" x14ac:dyDescent="0.3">
      <c r="B1491">
        <v>-1939.134</v>
      </c>
      <c r="C1491">
        <v>851945</v>
      </c>
      <c r="D1491">
        <v>18</v>
      </c>
    </row>
    <row r="1492" spans="2:4" x14ac:dyDescent="0.3">
      <c r="B1492">
        <v>-1939.134</v>
      </c>
      <c r="C1492">
        <v>882083</v>
      </c>
      <c r="D1492">
        <v>2328</v>
      </c>
    </row>
    <row r="1493" spans="2:4" x14ac:dyDescent="0.3">
      <c r="B1493">
        <v>-1939.134</v>
      </c>
      <c r="C1493">
        <v>85585</v>
      </c>
      <c r="D1493">
        <v>9000</v>
      </c>
    </row>
    <row r="1494" spans="2:4" x14ac:dyDescent="0.3">
      <c r="B1494">
        <v>-1939.134</v>
      </c>
      <c r="C1494">
        <v>945711</v>
      </c>
      <c r="D1494">
        <v>1419</v>
      </c>
    </row>
    <row r="1495" spans="2:4" x14ac:dyDescent="0.3">
      <c r="B1495">
        <v>-1939.134</v>
      </c>
      <c r="C1495">
        <v>463237</v>
      </c>
      <c r="D1495">
        <v>6839</v>
      </c>
    </row>
    <row r="1496" spans="2:4" x14ac:dyDescent="0.3">
      <c r="B1496">
        <v>-1939.134</v>
      </c>
      <c r="C1496">
        <v>650169</v>
      </c>
      <c r="D1496">
        <v>9769</v>
      </c>
    </row>
    <row r="1497" spans="2:4" x14ac:dyDescent="0.3">
      <c r="B1497">
        <v>-1939.134</v>
      </c>
      <c r="C1497">
        <v>405079</v>
      </c>
      <c r="D1497">
        <v>68</v>
      </c>
    </row>
    <row r="1498" spans="2:4" x14ac:dyDescent="0.3">
      <c r="B1498">
        <v>-1939.134</v>
      </c>
      <c r="C1498">
        <v>99087</v>
      </c>
      <c r="D1498">
        <v>9388</v>
      </c>
    </row>
    <row r="1499" spans="2:4" x14ac:dyDescent="0.3">
      <c r="B1499">
        <v>-1939.134</v>
      </c>
      <c r="C1499">
        <v>261585</v>
      </c>
      <c r="D1499">
        <v>8557</v>
      </c>
    </row>
    <row r="1500" spans="2:4" x14ac:dyDescent="0.3">
      <c r="B1500">
        <v>-1939.134</v>
      </c>
      <c r="C1500">
        <v>373203</v>
      </c>
      <c r="D1500">
        <v>7269</v>
      </c>
    </row>
    <row r="1501" spans="2:4" x14ac:dyDescent="0.3">
      <c r="B1501">
        <v>-1939.134</v>
      </c>
      <c r="C1501">
        <v>448247</v>
      </c>
      <c r="D1501">
        <v>9890</v>
      </c>
    </row>
    <row r="1502" spans="2:4" x14ac:dyDescent="0.3">
      <c r="B1502">
        <v>-1939.134</v>
      </c>
      <c r="C1502">
        <v>35241</v>
      </c>
      <c r="D1502">
        <v>9803</v>
      </c>
    </row>
    <row r="1503" spans="2:4" x14ac:dyDescent="0.3">
      <c r="B1503">
        <v>-1939.134</v>
      </c>
      <c r="C1503">
        <v>104059</v>
      </c>
      <c r="D1503">
        <v>8925</v>
      </c>
    </row>
    <row r="1504" spans="2:4" x14ac:dyDescent="0.3">
      <c r="B1504">
        <v>-1939.134</v>
      </c>
      <c r="C1504">
        <v>512487</v>
      </c>
      <c r="D1504">
        <v>4339</v>
      </c>
    </row>
    <row r="1505" spans="2:4" x14ac:dyDescent="0.3">
      <c r="B1505">
        <v>-1939.134</v>
      </c>
      <c r="C1505">
        <v>75213</v>
      </c>
      <c r="D1505">
        <v>8914</v>
      </c>
    </row>
    <row r="1506" spans="2:4" x14ac:dyDescent="0.3">
      <c r="B1506">
        <v>-1939.134</v>
      </c>
      <c r="C1506">
        <v>287259</v>
      </c>
      <c r="D1506">
        <v>9804</v>
      </c>
    </row>
    <row r="1507" spans="2:4" x14ac:dyDescent="0.3">
      <c r="B1507">
        <v>-1939.134</v>
      </c>
      <c r="C1507">
        <v>252507</v>
      </c>
      <c r="D1507">
        <v>9589</v>
      </c>
    </row>
    <row r="1508" spans="2:4" x14ac:dyDescent="0.3">
      <c r="B1508">
        <v>-1939.134</v>
      </c>
      <c r="C1508">
        <v>837243</v>
      </c>
      <c r="D1508">
        <v>2167</v>
      </c>
    </row>
    <row r="1509" spans="2:4" x14ac:dyDescent="0.3">
      <c r="B1509">
        <v>-1939.134</v>
      </c>
      <c r="C1509">
        <v>936001</v>
      </c>
      <c r="D1509">
        <v>9394</v>
      </c>
    </row>
    <row r="1510" spans="2:4" x14ac:dyDescent="0.3">
      <c r="B1510">
        <v>-1939.134</v>
      </c>
      <c r="C1510">
        <v>313599</v>
      </c>
      <c r="D1510">
        <v>3418</v>
      </c>
    </row>
    <row r="1511" spans="2:4" x14ac:dyDescent="0.3">
      <c r="B1511">
        <v>-1939.134</v>
      </c>
      <c r="C1511">
        <v>845569</v>
      </c>
      <c r="D1511">
        <v>3567</v>
      </c>
    </row>
    <row r="1512" spans="2:4" x14ac:dyDescent="0.3">
      <c r="B1512">
        <v>-1939.134</v>
      </c>
      <c r="C1512">
        <v>900817</v>
      </c>
      <c r="D1512">
        <v>1060</v>
      </c>
    </row>
    <row r="1513" spans="2:4" x14ac:dyDescent="0.3">
      <c r="B1513">
        <v>-1939.194</v>
      </c>
      <c r="C1513">
        <v>479905</v>
      </c>
      <c r="D1513">
        <v>7796</v>
      </c>
    </row>
    <row r="1514" spans="2:4" x14ac:dyDescent="0.3">
      <c r="B1514">
        <v>-1939.194</v>
      </c>
      <c r="C1514">
        <v>227393</v>
      </c>
      <c r="D1514">
        <v>7737</v>
      </c>
    </row>
    <row r="1515" spans="2:4" x14ac:dyDescent="0.3">
      <c r="B1515">
        <v>-1939.194</v>
      </c>
      <c r="C1515">
        <v>452789</v>
      </c>
      <c r="D1515">
        <v>3826</v>
      </c>
    </row>
    <row r="1516" spans="2:4" x14ac:dyDescent="0.3">
      <c r="B1516">
        <v>-1939.22</v>
      </c>
      <c r="C1516">
        <v>733175</v>
      </c>
      <c r="D1516">
        <v>1857</v>
      </c>
    </row>
    <row r="1517" spans="2:4" x14ac:dyDescent="0.3">
      <c r="B1517">
        <v>-1939.22</v>
      </c>
      <c r="C1517">
        <v>425163</v>
      </c>
      <c r="D1517">
        <v>5279</v>
      </c>
    </row>
    <row r="1518" spans="2:4" x14ac:dyDescent="0.3">
      <c r="B1518">
        <v>-1939.22</v>
      </c>
      <c r="C1518">
        <v>723775</v>
      </c>
      <c r="D1518">
        <v>97</v>
      </c>
    </row>
    <row r="1519" spans="2:4" x14ac:dyDescent="0.3">
      <c r="B1519">
        <v>-1939.22</v>
      </c>
      <c r="C1519">
        <v>919217</v>
      </c>
      <c r="D1519">
        <v>1501</v>
      </c>
    </row>
    <row r="1520" spans="2:4" x14ac:dyDescent="0.3">
      <c r="B1520">
        <v>-1939.22</v>
      </c>
      <c r="C1520">
        <v>699199</v>
      </c>
      <c r="D1520">
        <v>6698</v>
      </c>
    </row>
    <row r="1521" spans="2:4" x14ac:dyDescent="0.3">
      <c r="B1521">
        <v>-1939.22</v>
      </c>
      <c r="C1521">
        <v>809031</v>
      </c>
      <c r="D1521">
        <v>8275</v>
      </c>
    </row>
    <row r="1522" spans="2:4" x14ac:dyDescent="0.3">
      <c r="B1522">
        <v>-1939.22</v>
      </c>
      <c r="C1522">
        <v>919489</v>
      </c>
      <c r="D1522">
        <v>9705</v>
      </c>
    </row>
    <row r="1523" spans="2:4" x14ac:dyDescent="0.3">
      <c r="B1523">
        <v>-1939.22</v>
      </c>
      <c r="C1523">
        <v>736623</v>
      </c>
      <c r="D1523">
        <v>4454</v>
      </c>
    </row>
    <row r="1524" spans="2:4" x14ac:dyDescent="0.3">
      <c r="B1524">
        <v>-1939.22</v>
      </c>
      <c r="C1524">
        <v>686933</v>
      </c>
      <c r="D1524">
        <v>7378</v>
      </c>
    </row>
    <row r="1525" spans="2:4" x14ac:dyDescent="0.3">
      <c r="B1525">
        <v>-1939.22</v>
      </c>
      <c r="C1525">
        <v>611687</v>
      </c>
      <c r="D1525">
        <v>1933</v>
      </c>
    </row>
    <row r="1526" spans="2:4" x14ac:dyDescent="0.3">
      <c r="B1526">
        <v>-1939.22</v>
      </c>
      <c r="C1526">
        <v>805659</v>
      </c>
      <c r="D1526">
        <v>6386</v>
      </c>
    </row>
    <row r="1527" spans="2:4" x14ac:dyDescent="0.3">
      <c r="B1527">
        <v>-1939.22</v>
      </c>
      <c r="C1527">
        <v>471241</v>
      </c>
      <c r="D1527">
        <v>5241</v>
      </c>
    </row>
    <row r="1528" spans="2:4" x14ac:dyDescent="0.3">
      <c r="B1528">
        <v>-1939.2249999999999</v>
      </c>
      <c r="C1528">
        <v>675831</v>
      </c>
      <c r="D1528">
        <v>9651</v>
      </c>
    </row>
    <row r="1529" spans="2:4" x14ac:dyDescent="0.3">
      <c r="B1529">
        <v>-1939.2249999999999</v>
      </c>
      <c r="C1529">
        <v>530559</v>
      </c>
      <c r="D1529">
        <v>1845</v>
      </c>
    </row>
    <row r="1530" spans="2:4" x14ac:dyDescent="0.3">
      <c r="B1530">
        <v>-1939.2249999999999</v>
      </c>
      <c r="C1530">
        <v>121935</v>
      </c>
      <c r="D1530">
        <v>8434</v>
      </c>
    </row>
    <row r="1531" spans="2:4" x14ac:dyDescent="0.3">
      <c r="B1531">
        <v>-1939.2249999999999</v>
      </c>
      <c r="C1531">
        <v>902233</v>
      </c>
      <c r="D1531">
        <v>5701</v>
      </c>
    </row>
    <row r="1532" spans="2:4" x14ac:dyDescent="0.3">
      <c r="B1532">
        <v>-1939.2249999999999</v>
      </c>
      <c r="C1532">
        <v>808127</v>
      </c>
      <c r="D1532">
        <v>7840</v>
      </c>
    </row>
    <row r="1533" spans="2:4" x14ac:dyDescent="0.3">
      <c r="B1533">
        <v>-1939.2249999999999</v>
      </c>
      <c r="C1533">
        <v>605213</v>
      </c>
      <c r="D1533">
        <v>7784</v>
      </c>
    </row>
    <row r="1534" spans="2:4" x14ac:dyDescent="0.3">
      <c r="B1534">
        <v>-1939.2249999999999</v>
      </c>
      <c r="C1534">
        <v>322959</v>
      </c>
      <c r="D1534">
        <v>8485</v>
      </c>
    </row>
    <row r="1535" spans="2:4" x14ac:dyDescent="0.3">
      <c r="B1535">
        <v>-1939.2249999999999</v>
      </c>
      <c r="C1535">
        <v>541123</v>
      </c>
      <c r="D1535">
        <v>6075</v>
      </c>
    </row>
    <row r="1536" spans="2:4" x14ac:dyDescent="0.3">
      <c r="B1536">
        <v>-1939.2249999999999</v>
      </c>
      <c r="C1536">
        <v>309523</v>
      </c>
      <c r="D1536">
        <v>3620</v>
      </c>
    </row>
    <row r="1537" spans="2:4" x14ac:dyDescent="0.3">
      <c r="B1537">
        <v>-1939.2249999999999</v>
      </c>
      <c r="C1537">
        <v>556955</v>
      </c>
      <c r="D1537">
        <v>1141</v>
      </c>
    </row>
    <row r="1538" spans="2:4" x14ac:dyDescent="0.3">
      <c r="B1538">
        <v>-1939.2249999999999</v>
      </c>
      <c r="C1538">
        <v>630133</v>
      </c>
      <c r="D1538">
        <v>6410</v>
      </c>
    </row>
    <row r="1539" spans="2:4" x14ac:dyDescent="0.3">
      <c r="B1539">
        <v>-1939.2249999999999</v>
      </c>
      <c r="C1539">
        <v>963875</v>
      </c>
      <c r="D1539">
        <v>6908</v>
      </c>
    </row>
    <row r="1540" spans="2:4" x14ac:dyDescent="0.3">
      <c r="B1540">
        <v>-1939.2249999999999</v>
      </c>
      <c r="C1540">
        <v>324123</v>
      </c>
      <c r="D1540">
        <v>5834</v>
      </c>
    </row>
    <row r="1541" spans="2:4" x14ac:dyDescent="0.3">
      <c r="B1541">
        <v>-1939.2249999999999</v>
      </c>
      <c r="C1541">
        <v>145355</v>
      </c>
      <c r="D1541">
        <v>4207</v>
      </c>
    </row>
    <row r="1542" spans="2:4" x14ac:dyDescent="0.3">
      <c r="B1542">
        <v>-1939.2270000000001</v>
      </c>
      <c r="C1542">
        <v>323772</v>
      </c>
      <c r="D1542">
        <v>8507</v>
      </c>
    </row>
    <row r="1543" spans="2:4" x14ac:dyDescent="0.3">
      <c r="B1543">
        <v>-1939.23</v>
      </c>
      <c r="C1543">
        <v>806576</v>
      </c>
      <c r="D1543">
        <v>6975</v>
      </c>
    </row>
    <row r="1544" spans="2:4" x14ac:dyDescent="0.3">
      <c r="B1544">
        <v>-1939.24</v>
      </c>
      <c r="C1544">
        <v>440368</v>
      </c>
      <c r="D1544">
        <v>797</v>
      </c>
    </row>
    <row r="1545" spans="2:4" x14ac:dyDescent="0.3">
      <c r="B1545">
        <v>-1939.2550000000001</v>
      </c>
      <c r="C1545">
        <v>715399</v>
      </c>
      <c r="D1545">
        <v>7825</v>
      </c>
    </row>
    <row r="1546" spans="2:4" x14ac:dyDescent="0.3">
      <c r="B1546">
        <v>-1939.2550000000001</v>
      </c>
      <c r="C1546">
        <v>560031</v>
      </c>
      <c r="D1546">
        <v>2908</v>
      </c>
    </row>
    <row r="1547" spans="2:4" x14ac:dyDescent="0.3">
      <c r="B1547">
        <v>-1939.2550000000001</v>
      </c>
      <c r="C1547">
        <v>23951</v>
      </c>
      <c r="D1547">
        <v>4310</v>
      </c>
    </row>
    <row r="1548" spans="2:4" x14ac:dyDescent="0.3">
      <c r="B1548">
        <v>-1939.2550000000001</v>
      </c>
      <c r="C1548">
        <v>781255</v>
      </c>
      <c r="D1548">
        <v>3287</v>
      </c>
    </row>
    <row r="1549" spans="2:4" x14ac:dyDescent="0.3">
      <c r="B1549">
        <v>-1939.2550000000001</v>
      </c>
      <c r="C1549">
        <v>360039</v>
      </c>
      <c r="D1549">
        <v>9366</v>
      </c>
    </row>
    <row r="1550" spans="2:4" x14ac:dyDescent="0.3">
      <c r="B1550">
        <v>-1939.2550000000001</v>
      </c>
      <c r="C1550">
        <v>749775</v>
      </c>
      <c r="D1550">
        <v>7590</v>
      </c>
    </row>
    <row r="1551" spans="2:4" x14ac:dyDescent="0.3">
      <c r="B1551">
        <v>-1939.2550000000001</v>
      </c>
      <c r="C1551">
        <v>93229</v>
      </c>
      <c r="D1551">
        <v>3047</v>
      </c>
    </row>
    <row r="1552" spans="2:4" x14ac:dyDescent="0.3">
      <c r="B1552">
        <v>-1939.2550000000001</v>
      </c>
      <c r="C1552">
        <v>872295</v>
      </c>
      <c r="D1552">
        <v>2899</v>
      </c>
    </row>
    <row r="1553" spans="2:4" x14ac:dyDescent="0.3">
      <c r="B1553">
        <v>-1939.2550000000001</v>
      </c>
      <c r="C1553">
        <v>362529</v>
      </c>
      <c r="D1553">
        <v>2736</v>
      </c>
    </row>
    <row r="1554" spans="2:4" x14ac:dyDescent="0.3">
      <c r="B1554">
        <v>-1939.2550000000001</v>
      </c>
      <c r="C1554">
        <v>205875</v>
      </c>
      <c r="D1554">
        <v>1635</v>
      </c>
    </row>
    <row r="1555" spans="2:4" x14ac:dyDescent="0.3">
      <c r="B1555">
        <v>-1939.2550000000001</v>
      </c>
      <c r="C1555">
        <v>431271</v>
      </c>
      <c r="D1555">
        <v>943</v>
      </c>
    </row>
    <row r="1556" spans="2:4" x14ac:dyDescent="0.3">
      <c r="B1556">
        <v>-1939.2550000000001</v>
      </c>
      <c r="C1556">
        <v>250055</v>
      </c>
      <c r="D1556">
        <v>7723</v>
      </c>
    </row>
    <row r="1557" spans="2:4" x14ac:dyDescent="0.3">
      <c r="B1557">
        <v>-1939.2550000000001</v>
      </c>
      <c r="C1557">
        <v>850953</v>
      </c>
      <c r="D1557">
        <v>4066</v>
      </c>
    </row>
    <row r="1558" spans="2:4" x14ac:dyDescent="0.3">
      <c r="B1558">
        <v>-1939.2550000000001</v>
      </c>
      <c r="C1558">
        <v>517427</v>
      </c>
      <c r="D1558">
        <v>5253</v>
      </c>
    </row>
    <row r="1559" spans="2:4" x14ac:dyDescent="0.3">
      <c r="B1559">
        <v>-1939.2550000000001</v>
      </c>
      <c r="C1559">
        <v>146487</v>
      </c>
      <c r="D1559">
        <v>8021</v>
      </c>
    </row>
    <row r="1560" spans="2:4" x14ac:dyDescent="0.3">
      <c r="B1560">
        <v>-1939.2550000000001</v>
      </c>
      <c r="C1560">
        <v>990489</v>
      </c>
      <c r="D1560">
        <v>1167</v>
      </c>
    </row>
    <row r="1561" spans="2:4" x14ac:dyDescent="0.3">
      <c r="B1561">
        <v>-1939.277</v>
      </c>
      <c r="C1561">
        <v>416465</v>
      </c>
      <c r="D1561">
        <v>8362</v>
      </c>
    </row>
    <row r="1562" spans="2:4" x14ac:dyDescent="0.3">
      <c r="B1562">
        <v>-1939.277</v>
      </c>
      <c r="C1562">
        <v>134413</v>
      </c>
      <c r="D1562">
        <v>1290</v>
      </c>
    </row>
    <row r="1563" spans="2:4" x14ac:dyDescent="0.3">
      <c r="B1563">
        <v>-1939.277</v>
      </c>
      <c r="C1563">
        <v>456213</v>
      </c>
      <c r="D1563">
        <v>160</v>
      </c>
    </row>
    <row r="1564" spans="2:4" x14ac:dyDescent="0.3">
      <c r="B1564">
        <v>-1939.277</v>
      </c>
      <c r="C1564">
        <v>760599</v>
      </c>
      <c r="D1564">
        <v>832</v>
      </c>
    </row>
    <row r="1565" spans="2:4" x14ac:dyDescent="0.3">
      <c r="B1565">
        <v>-1939.277</v>
      </c>
      <c r="C1565">
        <v>920521</v>
      </c>
      <c r="D1565">
        <v>4029</v>
      </c>
    </row>
    <row r="1566" spans="2:4" x14ac:dyDescent="0.3">
      <c r="B1566">
        <v>-1939.277</v>
      </c>
      <c r="C1566">
        <v>396609</v>
      </c>
      <c r="D1566">
        <v>5770</v>
      </c>
    </row>
    <row r="1567" spans="2:4" x14ac:dyDescent="0.3">
      <c r="B1567">
        <v>-1939.277</v>
      </c>
      <c r="C1567">
        <v>137577</v>
      </c>
      <c r="D1567">
        <v>9201</v>
      </c>
    </row>
    <row r="1568" spans="2:4" x14ac:dyDescent="0.3">
      <c r="B1568">
        <v>-1939.277</v>
      </c>
      <c r="C1568">
        <v>845197</v>
      </c>
      <c r="D1568">
        <v>1456</v>
      </c>
    </row>
    <row r="1569" spans="2:4" x14ac:dyDescent="0.3">
      <c r="B1569">
        <v>-1939.277</v>
      </c>
      <c r="C1569">
        <v>752741</v>
      </c>
      <c r="D1569">
        <v>7898</v>
      </c>
    </row>
    <row r="1570" spans="2:4" x14ac:dyDescent="0.3">
      <c r="B1570">
        <v>-1939.277</v>
      </c>
      <c r="C1570">
        <v>650371</v>
      </c>
      <c r="D1570">
        <v>14</v>
      </c>
    </row>
    <row r="1571" spans="2:4" x14ac:dyDescent="0.3">
      <c r="B1571">
        <v>-1939.277</v>
      </c>
      <c r="C1571">
        <v>286505</v>
      </c>
      <c r="D1571">
        <v>2416</v>
      </c>
    </row>
    <row r="1572" spans="2:4" x14ac:dyDescent="0.3">
      <c r="B1572">
        <v>-1939.277</v>
      </c>
      <c r="C1572">
        <v>576603</v>
      </c>
      <c r="D1572">
        <v>5340</v>
      </c>
    </row>
    <row r="1573" spans="2:4" x14ac:dyDescent="0.3">
      <c r="B1573">
        <v>-1939.277</v>
      </c>
      <c r="C1573">
        <v>552209</v>
      </c>
      <c r="D1573">
        <v>2123</v>
      </c>
    </row>
    <row r="1574" spans="2:4" x14ac:dyDescent="0.3">
      <c r="B1574">
        <v>-1939.277</v>
      </c>
      <c r="C1574">
        <v>451363</v>
      </c>
      <c r="D1574">
        <v>6668</v>
      </c>
    </row>
    <row r="1575" spans="2:4" x14ac:dyDescent="0.3">
      <c r="B1575">
        <v>-1939.277</v>
      </c>
      <c r="C1575">
        <v>972931</v>
      </c>
      <c r="D1575">
        <v>3293</v>
      </c>
    </row>
    <row r="1576" spans="2:4" x14ac:dyDescent="0.3">
      <c r="B1576">
        <v>-1939.277</v>
      </c>
      <c r="C1576">
        <v>972963</v>
      </c>
      <c r="D1576">
        <v>6220</v>
      </c>
    </row>
    <row r="1577" spans="2:4" x14ac:dyDescent="0.3">
      <c r="B1577">
        <v>-1939.277</v>
      </c>
      <c r="C1577">
        <v>842915</v>
      </c>
      <c r="D1577">
        <v>5238</v>
      </c>
    </row>
    <row r="1578" spans="2:4" x14ac:dyDescent="0.3">
      <c r="B1578">
        <v>-1939.277</v>
      </c>
      <c r="C1578">
        <v>148249</v>
      </c>
      <c r="D1578">
        <v>5758</v>
      </c>
    </row>
    <row r="1579" spans="2:4" x14ac:dyDescent="0.3">
      <c r="B1579">
        <v>-1939.277</v>
      </c>
      <c r="C1579">
        <v>644059</v>
      </c>
      <c r="D1579">
        <v>4015</v>
      </c>
    </row>
    <row r="1580" spans="2:4" x14ac:dyDescent="0.3">
      <c r="B1580">
        <v>-1939.277</v>
      </c>
      <c r="C1580">
        <v>336683</v>
      </c>
      <c r="D1580">
        <v>5932</v>
      </c>
    </row>
    <row r="1581" spans="2:4" x14ac:dyDescent="0.3">
      <c r="B1581">
        <v>-1939.277</v>
      </c>
      <c r="C1581">
        <v>511913</v>
      </c>
      <c r="D1581">
        <v>9116</v>
      </c>
    </row>
    <row r="1582" spans="2:4" x14ac:dyDescent="0.3">
      <c r="B1582">
        <v>-1939.277</v>
      </c>
      <c r="C1582">
        <v>877707</v>
      </c>
      <c r="D1582">
        <v>2564</v>
      </c>
    </row>
    <row r="1583" spans="2:4" x14ac:dyDescent="0.3">
      <c r="B1583">
        <v>-1939.277</v>
      </c>
      <c r="C1583">
        <v>866261</v>
      </c>
      <c r="D1583">
        <v>1866</v>
      </c>
    </row>
    <row r="1584" spans="2:4" x14ac:dyDescent="0.3">
      <c r="B1584">
        <v>-1939.277</v>
      </c>
      <c r="C1584">
        <v>306737</v>
      </c>
      <c r="D1584">
        <v>6866</v>
      </c>
    </row>
    <row r="1585" spans="2:4" x14ac:dyDescent="0.3">
      <c r="B1585">
        <v>-1939.277</v>
      </c>
      <c r="C1585">
        <v>782781</v>
      </c>
      <c r="D1585">
        <v>2587</v>
      </c>
    </row>
    <row r="1586" spans="2:4" x14ac:dyDescent="0.3">
      <c r="B1586">
        <v>-1939.277</v>
      </c>
      <c r="C1586">
        <v>714997</v>
      </c>
      <c r="D1586">
        <v>399</v>
      </c>
    </row>
    <row r="1587" spans="2:4" x14ac:dyDescent="0.3">
      <c r="B1587">
        <v>-1939.277</v>
      </c>
      <c r="C1587">
        <v>170003</v>
      </c>
      <c r="D1587">
        <v>4999</v>
      </c>
    </row>
    <row r="1588" spans="2:4" x14ac:dyDescent="0.3">
      <c r="B1588">
        <v>-1939.277</v>
      </c>
      <c r="C1588">
        <v>584265</v>
      </c>
      <c r="D1588">
        <v>9837</v>
      </c>
    </row>
    <row r="1589" spans="2:4" x14ac:dyDescent="0.3">
      <c r="B1589">
        <v>-1939.277</v>
      </c>
      <c r="C1589">
        <v>798839</v>
      </c>
      <c r="D1589">
        <v>312</v>
      </c>
    </row>
    <row r="1590" spans="2:4" x14ac:dyDescent="0.3">
      <c r="B1590">
        <v>-1939.277</v>
      </c>
      <c r="C1590">
        <v>209421</v>
      </c>
      <c r="D1590">
        <v>2547</v>
      </c>
    </row>
    <row r="1591" spans="2:4" x14ac:dyDescent="0.3">
      <c r="B1591">
        <v>-1939.277</v>
      </c>
      <c r="C1591">
        <v>662033</v>
      </c>
      <c r="D1591">
        <v>4067</v>
      </c>
    </row>
    <row r="1592" spans="2:4" x14ac:dyDescent="0.3">
      <c r="B1592">
        <v>-1939.277</v>
      </c>
      <c r="C1592">
        <v>363759</v>
      </c>
      <c r="D1592">
        <v>4818</v>
      </c>
    </row>
    <row r="1593" spans="2:4" x14ac:dyDescent="0.3">
      <c r="B1593">
        <v>-1939.277</v>
      </c>
      <c r="C1593">
        <v>277475</v>
      </c>
      <c r="D1593">
        <v>2143</v>
      </c>
    </row>
    <row r="1594" spans="2:4" x14ac:dyDescent="0.3">
      <c r="B1594">
        <v>-1939.277</v>
      </c>
      <c r="C1594">
        <v>613319</v>
      </c>
      <c r="D1594">
        <v>2008</v>
      </c>
    </row>
    <row r="1595" spans="2:4" x14ac:dyDescent="0.3">
      <c r="B1595">
        <v>-1939.277</v>
      </c>
      <c r="C1595">
        <v>773943</v>
      </c>
      <c r="D1595">
        <v>3436</v>
      </c>
    </row>
    <row r="1596" spans="2:4" x14ac:dyDescent="0.3">
      <c r="B1596">
        <v>-1939.277</v>
      </c>
      <c r="C1596">
        <v>304933</v>
      </c>
      <c r="D1596">
        <v>9541</v>
      </c>
    </row>
    <row r="1597" spans="2:4" x14ac:dyDescent="0.3">
      <c r="B1597">
        <v>-1939.277</v>
      </c>
      <c r="C1597">
        <v>888391</v>
      </c>
      <c r="D1597">
        <v>8032</v>
      </c>
    </row>
    <row r="1598" spans="2:4" x14ac:dyDescent="0.3">
      <c r="B1598">
        <v>-1939.277</v>
      </c>
      <c r="C1598">
        <v>769445</v>
      </c>
      <c r="D1598">
        <v>8295</v>
      </c>
    </row>
    <row r="1599" spans="2:4" x14ac:dyDescent="0.3">
      <c r="B1599">
        <v>-1939.277</v>
      </c>
      <c r="C1599">
        <v>437797</v>
      </c>
      <c r="D1599">
        <v>8756</v>
      </c>
    </row>
    <row r="1600" spans="2:4" x14ac:dyDescent="0.3">
      <c r="B1600">
        <v>-1939.277</v>
      </c>
      <c r="C1600">
        <v>229965</v>
      </c>
      <c r="D1600">
        <v>8091</v>
      </c>
    </row>
    <row r="1601" spans="2:4" x14ac:dyDescent="0.3">
      <c r="B1601">
        <v>-1939.277</v>
      </c>
      <c r="C1601">
        <v>246057</v>
      </c>
      <c r="D1601">
        <v>2971</v>
      </c>
    </row>
    <row r="1602" spans="2:4" x14ac:dyDescent="0.3">
      <c r="B1602">
        <v>-1939.277</v>
      </c>
      <c r="C1602">
        <v>400299</v>
      </c>
      <c r="D1602">
        <v>4782</v>
      </c>
    </row>
    <row r="1603" spans="2:4" x14ac:dyDescent="0.3">
      <c r="B1603">
        <v>-1939.2819999999999</v>
      </c>
      <c r="C1603">
        <v>937103</v>
      </c>
      <c r="D1603">
        <v>7208</v>
      </c>
    </row>
    <row r="1604" spans="2:4" x14ac:dyDescent="0.3">
      <c r="B1604">
        <v>-1939.2819999999999</v>
      </c>
      <c r="C1604">
        <v>712775</v>
      </c>
      <c r="D1604">
        <v>8970</v>
      </c>
    </row>
    <row r="1605" spans="2:4" x14ac:dyDescent="0.3">
      <c r="B1605">
        <v>-1939.2819999999999</v>
      </c>
      <c r="C1605">
        <v>655883</v>
      </c>
      <c r="D1605">
        <v>7750</v>
      </c>
    </row>
    <row r="1606" spans="2:4" x14ac:dyDescent="0.3">
      <c r="B1606">
        <v>-1939.2819999999999</v>
      </c>
      <c r="C1606">
        <v>208747</v>
      </c>
      <c r="D1606">
        <v>6137</v>
      </c>
    </row>
    <row r="1607" spans="2:4" x14ac:dyDescent="0.3">
      <c r="B1607">
        <v>-1939.2819999999999</v>
      </c>
      <c r="C1607">
        <v>525001</v>
      </c>
      <c r="D1607">
        <v>4013</v>
      </c>
    </row>
    <row r="1608" spans="2:4" x14ac:dyDescent="0.3">
      <c r="B1608">
        <v>-1939.2819999999999</v>
      </c>
      <c r="C1608">
        <v>152967</v>
      </c>
      <c r="D1608">
        <v>7268</v>
      </c>
    </row>
    <row r="1609" spans="2:4" x14ac:dyDescent="0.3">
      <c r="B1609">
        <v>-1939.2819999999999</v>
      </c>
      <c r="C1609">
        <v>965639</v>
      </c>
      <c r="D1609">
        <v>463</v>
      </c>
    </row>
    <row r="1610" spans="2:4" x14ac:dyDescent="0.3">
      <c r="B1610">
        <v>-1939.2819999999999</v>
      </c>
      <c r="C1610">
        <v>976103</v>
      </c>
      <c r="D1610">
        <v>1289</v>
      </c>
    </row>
    <row r="1611" spans="2:4" x14ac:dyDescent="0.3">
      <c r="B1611">
        <v>-1939.8610000000001</v>
      </c>
      <c r="C1611">
        <v>786369</v>
      </c>
      <c r="D1611">
        <v>5133</v>
      </c>
    </row>
    <row r="1612" spans="2:4" x14ac:dyDescent="0.3">
      <c r="B1612">
        <v>-1939.8610000000001</v>
      </c>
      <c r="C1612">
        <v>728575</v>
      </c>
      <c r="D1612">
        <v>8009</v>
      </c>
    </row>
    <row r="1613" spans="2:4" x14ac:dyDescent="0.3">
      <c r="B1613">
        <v>-1940.088</v>
      </c>
      <c r="C1613">
        <v>372324</v>
      </c>
      <c r="D1613">
        <v>5974</v>
      </c>
    </row>
    <row r="1614" spans="2:4" x14ac:dyDescent="0.3">
      <c r="B1614">
        <v>-1940.184</v>
      </c>
      <c r="C1614">
        <v>819007</v>
      </c>
      <c r="D1614">
        <v>7557</v>
      </c>
    </row>
    <row r="1615" spans="2:4" x14ac:dyDescent="0.3">
      <c r="B1615">
        <v>-1940.184</v>
      </c>
      <c r="C1615">
        <v>400497</v>
      </c>
      <c r="D1615">
        <v>5101</v>
      </c>
    </row>
    <row r="1616" spans="2:4" x14ac:dyDescent="0.3">
      <c r="B1616">
        <v>-1940.184</v>
      </c>
      <c r="C1616">
        <v>625147</v>
      </c>
      <c r="D1616">
        <v>2538</v>
      </c>
    </row>
    <row r="1617" spans="2:4" x14ac:dyDescent="0.3">
      <c r="B1617">
        <v>-1940.184</v>
      </c>
      <c r="C1617">
        <v>957757</v>
      </c>
      <c r="D1617">
        <v>6403</v>
      </c>
    </row>
    <row r="1618" spans="2:4" x14ac:dyDescent="0.3">
      <c r="B1618">
        <v>-1940.184</v>
      </c>
      <c r="C1618">
        <v>303697</v>
      </c>
      <c r="D1618">
        <v>8110</v>
      </c>
    </row>
    <row r="1619" spans="2:4" x14ac:dyDescent="0.3">
      <c r="B1619">
        <v>-1940.184</v>
      </c>
      <c r="C1619">
        <v>146561</v>
      </c>
      <c r="D1619">
        <v>7146</v>
      </c>
    </row>
    <row r="1620" spans="2:4" x14ac:dyDescent="0.3">
      <c r="B1620">
        <v>-1940.184</v>
      </c>
      <c r="C1620">
        <v>123075</v>
      </c>
      <c r="D1620">
        <v>6383</v>
      </c>
    </row>
    <row r="1621" spans="2:4" x14ac:dyDescent="0.3">
      <c r="B1621">
        <v>-1940.184</v>
      </c>
      <c r="C1621">
        <v>102093</v>
      </c>
      <c r="D1621">
        <v>1521</v>
      </c>
    </row>
    <row r="1622" spans="2:4" x14ac:dyDescent="0.3">
      <c r="B1622">
        <v>-1940.184</v>
      </c>
      <c r="C1622">
        <v>989029</v>
      </c>
      <c r="D1622">
        <v>4281</v>
      </c>
    </row>
    <row r="1623" spans="2:4" x14ac:dyDescent="0.3">
      <c r="B1623">
        <v>-1940.184</v>
      </c>
      <c r="C1623">
        <v>518785</v>
      </c>
      <c r="D1623">
        <v>4720</v>
      </c>
    </row>
    <row r="1624" spans="2:4" x14ac:dyDescent="0.3">
      <c r="B1624">
        <v>-1940.184</v>
      </c>
      <c r="C1624">
        <v>708961</v>
      </c>
      <c r="D1624">
        <v>8051</v>
      </c>
    </row>
    <row r="1625" spans="2:4" x14ac:dyDescent="0.3">
      <c r="B1625">
        <v>-1940.184</v>
      </c>
      <c r="C1625">
        <v>840623</v>
      </c>
      <c r="D1625">
        <v>2872</v>
      </c>
    </row>
    <row r="1626" spans="2:4" x14ac:dyDescent="0.3">
      <c r="B1626">
        <v>-1940.184</v>
      </c>
      <c r="C1626">
        <v>52907</v>
      </c>
      <c r="D1626">
        <v>9351</v>
      </c>
    </row>
    <row r="1627" spans="2:4" x14ac:dyDescent="0.3">
      <c r="B1627">
        <v>-1940.184</v>
      </c>
      <c r="C1627">
        <v>396503</v>
      </c>
      <c r="D1627">
        <v>9135</v>
      </c>
    </row>
    <row r="1628" spans="2:4" x14ac:dyDescent="0.3">
      <c r="B1628">
        <v>-1940.184</v>
      </c>
      <c r="C1628">
        <v>225651</v>
      </c>
      <c r="D1628">
        <v>5650</v>
      </c>
    </row>
    <row r="1629" spans="2:4" x14ac:dyDescent="0.3">
      <c r="B1629">
        <v>-1940.184</v>
      </c>
      <c r="C1629">
        <v>376363</v>
      </c>
      <c r="D1629">
        <v>7000</v>
      </c>
    </row>
    <row r="1630" spans="2:4" x14ac:dyDescent="0.3">
      <c r="B1630">
        <v>-1940.184</v>
      </c>
      <c r="C1630">
        <v>928317</v>
      </c>
      <c r="D1630">
        <v>9825</v>
      </c>
    </row>
    <row r="1631" spans="2:4" x14ac:dyDescent="0.3">
      <c r="B1631">
        <v>-1940.184</v>
      </c>
      <c r="C1631">
        <v>867423</v>
      </c>
      <c r="D1631">
        <v>3084</v>
      </c>
    </row>
    <row r="1632" spans="2:4" x14ac:dyDescent="0.3">
      <c r="B1632">
        <v>-1940.184</v>
      </c>
      <c r="C1632">
        <v>246105</v>
      </c>
      <c r="D1632">
        <v>7394</v>
      </c>
    </row>
    <row r="1633" spans="2:4" x14ac:dyDescent="0.3">
      <c r="B1633">
        <v>-1940.184</v>
      </c>
      <c r="C1633">
        <v>535199</v>
      </c>
      <c r="D1633">
        <v>6187</v>
      </c>
    </row>
    <row r="1634" spans="2:4" x14ac:dyDescent="0.3">
      <c r="B1634">
        <v>-1940.184</v>
      </c>
      <c r="C1634">
        <v>243903</v>
      </c>
      <c r="D1634">
        <v>6584</v>
      </c>
    </row>
    <row r="1635" spans="2:4" x14ac:dyDescent="0.3">
      <c r="B1635">
        <v>-1940.184</v>
      </c>
      <c r="C1635">
        <v>797493</v>
      </c>
      <c r="D1635">
        <v>1563</v>
      </c>
    </row>
    <row r="1636" spans="2:4" x14ac:dyDescent="0.3">
      <c r="B1636">
        <v>-1940.184</v>
      </c>
      <c r="C1636">
        <v>661141</v>
      </c>
      <c r="D1636">
        <v>3608</v>
      </c>
    </row>
    <row r="1637" spans="2:4" x14ac:dyDescent="0.3">
      <c r="B1637">
        <v>-1940.184</v>
      </c>
      <c r="C1637">
        <v>51589</v>
      </c>
      <c r="D1637">
        <v>6359</v>
      </c>
    </row>
    <row r="1638" spans="2:4" x14ac:dyDescent="0.3">
      <c r="B1638">
        <v>-1940.184</v>
      </c>
      <c r="C1638">
        <v>993201</v>
      </c>
      <c r="D1638">
        <v>8204</v>
      </c>
    </row>
    <row r="1639" spans="2:4" x14ac:dyDescent="0.3">
      <c r="B1639">
        <v>-1940.184</v>
      </c>
      <c r="C1639">
        <v>743641</v>
      </c>
      <c r="D1639">
        <v>9189</v>
      </c>
    </row>
    <row r="1640" spans="2:4" x14ac:dyDescent="0.3">
      <c r="B1640">
        <v>-1940.184</v>
      </c>
      <c r="C1640">
        <v>835099</v>
      </c>
      <c r="D1640">
        <v>4503</v>
      </c>
    </row>
    <row r="1641" spans="2:4" x14ac:dyDescent="0.3">
      <c r="B1641">
        <v>-1940.184</v>
      </c>
      <c r="C1641">
        <v>24781</v>
      </c>
      <c r="D1641">
        <v>6932</v>
      </c>
    </row>
    <row r="1642" spans="2:4" x14ac:dyDescent="0.3">
      <c r="B1642">
        <v>-1940.184</v>
      </c>
      <c r="C1642">
        <v>256971</v>
      </c>
      <c r="D1642">
        <v>7809</v>
      </c>
    </row>
    <row r="1643" spans="2:4" x14ac:dyDescent="0.3">
      <c r="B1643">
        <v>-1940.184</v>
      </c>
      <c r="C1643">
        <v>560777</v>
      </c>
      <c r="D1643">
        <v>3034</v>
      </c>
    </row>
    <row r="1644" spans="2:4" x14ac:dyDescent="0.3">
      <c r="B1644">
        <v>-1940.184</v>
      </c>
      <c r="C1644">
        <v>419683</v>
      </c>
      <c r="D1644">
        <v>5994</v>
      </c>
    </row>
    <row r="1645" spans="2:4" x14ac:dyDescent="0.3">
      <c r="B1645">
        <v>-1940.184</v>
      </c>
      <c r="C1645">
        <v>195479</v>
      </c>
      <c r="D1645">
        <v>9568</v>
      </c>
    </row>
    <row r="1646" spans="2:4" x14ac:dyDescent="0.3">
      <c r="B1646">
        <v>-1940.184</v>
      </c>
      <c r="C1646">
        <v>37335</v>
      </c>
      <c r="D1646">
        <v>8411</v>
      </c>
    </row>
    <row r="1647" spans="2:4" x14ac:dyDescent="0.3">
      <c r="B1647">
        <v>-1940.184</v>
      </c>
      <c r="C1647">
        <v>453963</v>
      </c>
      <c r="D1647">
        <v>7084</v>
      </c>
    </row>
    <row r="1648" spans="2:4" x14ac:dyDescent="0.3">
      <c r="B1648">
        <v>-1940.184</v>
      </c>
      <c r="C1648">
        <v>573781</v>
      </c>
      <c r="D1648">
        <v>8025</v>
      </c>
    </row>
    <row r="1649" spans="2:4" x14ac:dyDescent="0.3">
      <c r="B1649">
        <v>-1940.184</v>
      </c>
      <c r="C1649">
        <v>865575</v>
      </c>
      <c r="D1649">
        <v>2077</v>
      </c>
    </row>
    <row r="1650" spans="2:4" x14ac:dyDescent="0.3">
      <c r="B1650">
        <v>-1940.184</v>
      </c>
      <c r="C1650">
        <v>853781</v>
      </c>
      <c r="D1650">
        <v>716</v>
      </c>
    </row>
    <row r="1651" spans="2:4" x14ac:dyDescent="0.3">
      <c r="B1651">
        <v>-1940.184</v>
      </c>
      <c r="C1651">
        <v>250631</v>
      </c>
      <c r="D1651">
        <v>2013</v>
      </c>
    </row>
    <row r="1652" spans="2:4" x14ac:dyDescent="0.3">
      <c r="B1652">
        <v>-1940.1849999999999</v>
      </c>
      <c r="C1652">
        <v>276095</v>
      </c>
      <c r="D1652">
        <v>8621</v>
      </c>
    </row>
    <row r="1653" spans="2:4" x14ac:dyDescent="0.3">
      <c r="B1653">
        <v>-1940.6859999999999</v>
      </c>
      <c r="C1653">
        <v>985325</v>
      </c>
      <c r="D1653">
        <v>1890</v>
      </c>
    </row>
    <row r="1654" spans="2:4" x14ac:dyDescent="0.3">
      <c r="B1654">
        <v>-1940.6859999999999</v>
      </c>
      <c r="C1654">
        <v>878749</v>
      </c>
      <c r="D1654">
        <v>728</v>
      </c>
    </row>
    <row r="1655" spans="2:4" x14ac:dyDescent="0.3">
      <c r="B1655">
        <v>-1940.6859999999999</v>
      </c>
      <c r="C1655">
        <v>978781</v>
      </c>
      <c r="D1655">
        <v>497</v>
      </c>
    </row>
    <row r="1656" spans="2:4" x14ac:dyDescent="0.3">
      <c r="B1656">
        <v>-1940.6859999999999</v>
      </c>
      <c r="C1656">
        <v>717359</v>
      </c>
      <c r="D1656">
        <v>9211</v>
      </c>
    </row>
    <row r="1657" spans="2:4" x14ac:dyDescent="0.3">
      <c r="B1657">
        <v>-1941.154</v>
      </c>
      <c r="C1657">
        <v>182524</v>
      </c>
      <c r="D1657">
        <v>373</v>
      </c>
    </row>
    <row r="1658" spans="2:4" x14ac:dyDescent="0.3">
      <c r="B1658">
        <v>-1941.421</v>
      </c>
      <c r="C1658">
        <v>235765</v>
      </c>
      <c r="D1658">
        <v>8333</v>
      </c>
    </row>
    <row r="1659" spans="2:4" x14ac:dyDescent="0.3">
      <c r="B1659">
        <v>-1941.421</v>
      </c>
      <c r="C1659">
        <v>263877</v>
      </c>
      <c r="D1659">
        <v>1659</v>
      </c>
    </row>
    <row r="1660" spans="2:4" x14ac:dyDescent="0.3">
      <c r="B1660">
        <v>-1941.421</v>
      </c>
      <c r="C1660">
        <v>488581</v>
      </c>
      <c r="D1660">
        <v>688</v>
      </c>
    </row>
    <row r="1661" spans="2:4" x14ac:dyDescent="0.3">
      <c r="B1661">
        <v>-1941.421</v>
      </c>
      <c r="C1661">
        <v>847129</v>
      </c>
      <c r="D1661">
        <v>3854</v>
      </c>
    </row>
    <row r="1662" spans="2:4" x14ac:dyDescent="0.3">
      <c r="B1662">
        <v>-1941.421</v>
      </c>
      <c r="C1662">
        <v>124755</v>
      </c>
      <c r="D1662">
        <v>2194</v>
      </c>
    </row>
    <row r="1663" spans="2:4" x14ac:dyDescent="0.3">
      <c r="B1663">
        <v>-1941.421</v>
      </c>
      <c r="C1663">
        <v>755827</v>
      </c>
      <c r="D1663">
        <v>4469</v>
      </c>
    </row>
    <row r="1664" spans="2:4" x14ac:dyDescent="0.3">
      <c r="B1664">
        <v>-1941.4670000000001</v>
      </c>
      <c r="C1664">
        <v>164467</v>
      </c>
      <c r="D1664">
        <v>2047</v>
      </c>
    </row>
    <row r="1665" spans="2:4" x14ac:dyDescent="0.3">
      <c r="B1665">
        <v>-1941.489</v>
      </c>
      <c r="C1665">
        <v>438773</v>
      </c>
      <c r="D1665">
        <v>6748</v>
      </c>
    </row>
    <row r="1666" spans="2:4" x14ac:dyDescent="0.3">
      <c r="B1666">
        <v>-1941.489</v>
      </c>
      <c r="C1666">
        <v>704051</v>
      </c>
      <c r="D1666">
        <v>1083</v>
      </c>
    </row>
    <row r="1667" spans="2:4" x14ac:dyDescent="0.3">
      <c r="B1667">
        <v>-1942.508</v>
      </c>
      <c r="C1667">
        <v>753233</v>
      </c>
      <c r="D1667">
        <v>7985</v>
      </c>
    </row>
    <row r="1668" spans="2:4" x14ac:dyDescent="0.3">
      <c r="B1668">
        <v>-1943.104</v>
      </c>
      <c r="C1668">
        <v>936551</v>
      </c>
      <c r="D1668">
        <v>6089</v>
      </c>
    </row>
    <row r="1669" spans="2:4" x14ac:dyDescent="0.3">
      <c r="B1669">
        <v>-1943.2840000000001</v>
      </c>
      <c r="C1669">
        <v>18931</v>
      </c>
      <c r="D1669">
        <v>6046</v>
      </c>
    </row>
    <row r="1670" spans="2:4" x14ac:dyDescent="0.3">
      <c r="B1670">
        <v>-1943.2840000000001</v>
      </c>
      <c r="C1670">
        <v>242319</v>
      </c>
      <c r="D1670">
        <v>2616</v>
      </c>
    </row>
    <row r="1671" spans="2:4" x14ac:dyDescent="0.3">
      <c r="B1671">
        <v>-1943.2840000000001</v>
      </c>
      <c r="C1671">
        <v>835019</v>
      </c>
      <c r="D1671">
        <v>1985</v>
      </c>
    </row>
    <row r="1672" spans="2:4" x14ac:dyDescent="0.3">
      <c r="B1672">
        <v>-1946.62</v>
      </c>
      <c r="C1672">
        <v>732319</v>
      </c>
      <c r="D1672">
        <v>1430</v>
      </c>
    </row>
    <row r="1673" spans="2:4" x14ac:dyDescent="0.3">
      <c r="B1673">
        <v>-1946.62</v>
      </c>
      <c r="C1673">
        <v>919335</v>
      </c>
      <c r="D1673">
        <v>3253</v>
      </c>
    </row>
    <row r="1674" spans="2:4" x14ac:dyDescent="0.3">
      <c r="B1674">
        <v>-1946.62</v>
      </c>
      <c r="C1674">
        <v>274423</v>
      </c>
      <c r="D1674">
        <v>9533</v>
      </c>
    </row>
    <row r="1675" spans="2:4" x14ac:dyDescent="0.3">
      <c r="B1675">
        <v>-1946.62</v>
      </c>
      <c r="C1675">
        <v>410793</v>
      </c>
      <c r="D1675">
        <v>1134</v>
      </c>
    </row>
    <row r="1676" spans="2:4" x14ac:dyDescent="0.3">
      <c r="B1676">
        <v>-1946.62</v>
      </c>
      <c r="C1676">
        <v>495917</v>
      </c>
      <c r="D1676">
        <v>7331</v>
      </c>
    </row>
    <row r="1677" spans="2:4" x14ac:dyDescent="0.3">
      <c r="B1677">
        <v>-1946.62</v>
      </c>
      <c r="C1677">
        <v>458119</v>
      </c>
      <c r="D1677">
        <v>7450</v>
      </c>
    </row>
    <row r="1678" spans="2:4" x14ac:dyDescent="0.3">
      <c r="B1678">
        <v>-1946.62</v>
      </c>
      <c r="C1678">
        <v>432857</v>
      </c>
      <c r="D1678">
        <v>4963</v>
      </c>
    </row>
    <row r="1679" spans="2:4" x14ac:dyDescent="0.3">
      <c r="B1679">
        <v>-1946.62</v>
      </c>
      <c r="C1679">
        <v>864831</v>
      </c>
      <c r="D1679">
        <v>5154</v>
      </c>
    </row>
    <row r="1680" spans="2:4" x14ac:dyDescent="0.3">
      <c r="B1680">
        <v>-1951.164</v>
      </c>
      <c r="C1680">
        <v>870721</v>
      </c>
      <c r="D1680">
        <v>3701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abSelected="1" zoomScale="120" zoomScaleNormal="120" workbookViewId="0">
      <selection activeCell="E24" sqref="E24"/>
    </sheetView>
  </sheetViews>
  <sheetFormatPr defaultRowHeight="14.4" x14ac:dyDescent="0.3"/>
  <cols>
    <col min="11" max="11" width="9.109375" style="4"/>
  </cols>
  <sheetData>
    <row r="1" spans="1:14" x14ac:dyDescent="0.3">
      <c r="A1" t="s">
        <v>24</v>
      </c>
      <c r="C1" t="s">
        <v>25</v>
      </c>
    </row>
    <row r="2" spans="1:14" x14ac:dyDescent="0.3">
      <c r="A2">
        <v>1014</v>
      </c>
      <c r="C2">
        <v>32</v>
      </c>
      <c r="E2" s="101" t="s">
        <v>46</v>
      </c>
      <c r="F2" s="101"/>
      <c r="G2" s="102" t="s">
        <v>44</v>
      </c>
      <c r="H2" s="102"/>
      <c r="I2" s="103" t="s">
        <v>45</v>
      </c>
      <c r="J2" s="103"/>
    </row>
    <row r="3" spans="1:14" x14ac:dyDescent="0.3">
      <c r="A3" t="s">
        <v>26</v>
      </c>
      <c r="B3" t="s">
        <v>43</v>
      </c>
      <c r="C3" t="s">
        <v>27</v>
      </c>
      <c r="E3" t="s">
        <v>32</v>
      </c>
      <c r="F3" t="s">
        <v>28</v>
      </c>
      <c r="G3" t="s">
        <v>32</v>
      </c>
      <c r="H3" t="s">
        <v>28</v>
      </c>
      <c r="I3" t="s">
        <v>32</v>
      </c>
      <c r="J3" t="s">
        <v>28</v>
      </c>
      <c r="K3" s="4" t="s">
        <v>29</v>
      </c>
      <c r="L3" t="s">
        <v>34</v>
      </c>
      <c r="M3" t="s">
        <v>130</v>
      </c>
      <c r="N3" t="s">
        <v>131</v>
      </c>
    </row>
    <row r="4" spans="1:14" x14ac:dyDescent="0.3">
      <c r="A4" t="s">
        <v>38</v>
      </c>
      <c r="B4">
        <v>1</v>
      </c>
      <c r="C4">
        <v>100</v>
      </c>
      <c r="D4">
        <v>50</v>
      </c>
      <c r="F4" s="1">
        <f t="shared" ref="F4:F20" si="0">E4/D4</f>
        <v>0</v>
      </c>
      <c r="H4" s="1" t="e">
        <f>G4/E4</f>
        <v>#DIV/0!</v>
      </c>
      <c r="I4" s="3"/>
      <c r="J4" s="6">
        <f>I4/$A$2</f>
        <v>0</v>
      </c>
      <c r="L4" s="5"/>
    </row>
    <row r="5" spans="1:14" x14ac:dyDescent="0.3">
      <c r="A5" t="s">
        <v>39</v>
      </c>
      <c r="B5">
        <v>2</v>
      </c>
      <c r="C5">
        <v>100</v>
      </c>
      <c r="D5">
        <v>50</v>
      </c>
      <c r="F5" s="1">
        <f t="shared" si="0"/>
        <v>0</v>
      </c>
      <c r="H5" s="1" t="e">
        <f>G5/E5</f>
        <v>#DIV/0!</v>
      </c>
      <c r="I5" s="3"/>
      <c r="J5" s="6">
        <f>I5/$A$2</f>
        <v>0</v>
      </c>
      <c r="L5" s="5"/>
    </row>
    <row r="6" spans="1:14" x14ac:dyDescent="0.3">
      <c r="A6" t="s">
        <v>39</v>
      </c>
      <c r="B6">
        <v>2</v>
      </c>
      <c r="C6">
        <v>1000</v>
      </c>
      <c r="D6">
        <v>500</v>
      </c>
      <c r="F6" s="1">
        <f t="shared" si="0"/>
        <v>0</v>
      </c>
      <c r="H6" s="1" t="e">
        <f t="shared" ref="H6:H19" si="1">G6/E6</f>
        <v>#DIV/0!</v>
      </c>
      <c r="I6" s="3"/>
      <c r="J6" s="6">
        <f>I6/$A$2</f>
        <v>0</v>
      </c>
      <c r="L6" s="5"/>
    </row>
    <row r="7" spans="1:14" x14ac:dyDescent="0.3">
      <c r="A7" t="s">
        <v>39</v>
      </c>
      <c r="B7">
        <v>2</v>
      </c>
      <c r="C7">
        <v>5000</v>
      </c>
      <c r="D7">
        <v>2500</v>
      </c>
      <c r="F7" s="1">
        <f t="shared" si="0"/>
        <v>0</v>
      </c>
      <c r="H7" s="1" t="e">
        <f t="shared" si="1"/>
        <v>#DIV/0!</v>
      </c>
      <c r="I7" s="3"/>
      <c r="J7" s="6">
        <f t="shared" ref="J7:J20" si="2">I7/$A$2</f>
        <v>0</v>
      </c>
      <c r="L7" s="5"/>
    </row>
    <row r="8" spans="1:14" x14ac:dyDescent="0.3">
      <c r="A8" t="s">
        <v>39</v>
      </c>
      <c r="B8">
        <v>2</v>
      </c>
      <c r="C8">
        <v>10000</v>
      </c>
      <c r="D8">
        <v>5000</v>
      </c>
      <c r="F8" s="1">
        <f t="shared" si="0"/>
        <v>0</v>
      </c>
      <c r="H8" s="1" t="e">
        <f t="shared" si="1"/>
        <v>#DIV/0!</v>
      </c>
      <c r="I8" s="3"/>
      <c r="J8" s="6">
        <f t="shared" si="2"/>
        <v>0</v>
      </c>
      <c r="L8" s="5"/>
    </row>
    <row r="9" spans="1:14" x14ac:dyDescent="0.3">
      <c r="A9" t="s">
        <v>40</v>
      </c>
      <c r="B9">
        <v>3</v>
      </c>
      <c r="C9">
        <v>100</v>
      </c>
      <c r="D9">
        <v>50</v>
      </c>
      <c r="F9" s="1">
        <f t="shared" si="0"/>
        <v>0</v>
      </c>
      <c r="H9" s="1" t="e">
        <f t="shared" si="1"/>
        <v>#DIV/0!</v>
      </c>
      <c r="I9" s="3"/>
      <c r="J9" s="6">
        <f t="shared" si="2"/>
        <v>0</v>
      </c>
      <c r="L9" s="5"/>
    </row>
    <row r="10" spans="1:14" x14ac:dyDescent="0.3">
      <c r="A10" t="s">
        <v>40</v>
      </c>
      <c r="B10">
        <v>3</v>
      </c>
      <c r="C10">
        <v>1000</v>
      </c>
      <c r="D10">
        <v>500</v>
      </c>
      <c r="F10" s="1">
        <f t="shared" si="0"/>
        <v>0</v>
      </c>
      <c r="H10" s="1" t="e">
        <f t="shared" si="1"/>
        <v>#DIV/0!</v>
      </c>
      <c r="I10" s="3"/>
      <c r="J10" s="6">
        <f t="shared" si="2"/>
        <v>0</v>
      </c>
      <c r="L10" s="5"/>
    </row>
    <row r="11" spans="1:14" x14ac:dyDescent="0.3">
      <c r="A11" t="s">
        <v>40</v>
      </c>
      <c r="B11">
        <v>3</v>
      </c>
      <c r="C11">
        <v>5000</v>
      </c>
      <c r="D11">
        <v>2500</v>
      </c>
      <c r="F11" s="1">
        <f t="shared" si="0"/>
        <v>0</v>
      </c>
      <c r="H11" s="1" t="e">
        <f t="shared" si="1"/>
        <v>#DIV/0!</v>
      </c>
      <c r="I11" s="3"/>
      <c r="J11" s="6">
        <f t="shared" si="2"/>
        <v>0</v>
      </c>
      <c r="L11" s="5"/>
    </row>
    <row r="12" spans="1:14" x14ac:dyDescent="0.3">
      <c r="A12" t="s">
        <v>40</v>
      </c>
      <c r="B12">
        <v>3</v>
      </c>
      <c r="C12">
        <v>10000</v>
      </c>
      <c r="D12">
        <v>5000</v>
      </c>
      <c r="F12" s="1">
        <f t="shared" ref="F12" si="3">E12/D12</f>
        <v>0</v>
      </c>
      <c r="H12" s="1" t="e">
        <f t="shared" si="1"/>
        <v>#DIV/0!</v>
      </c>
      <c r="I12" s="3"/>
      <c r="J12" s="6">
        <f t="shared" si="2"/>
        <v>0</v>
      </c>
      <c r="L12" s="5"/>
    </row>
    <row r="13" spans="1:14" x14ac:dyDescent="0.3">
      <c r="A13" t="s">
        <v>41</v>
      </c>
      <c r="B13">
        <v>4</v>
      </c>
      <c r="C13">
        <v>100</v>
      </c>
      <c r="D13">
        <v>50</v>
      </c>
      <c r="F13" s="1">
        <f t="shared" si="0"/>
        <v>0</v>
      </c>
      <c r="H13" s="1" t="e">
        <f t="shared" si="1"/>
        <v>#DIV/0!</v>
      </c>
      <c r="I13" s="3"/>
      <c r="J13" s="6">
        <f t="shared" si="2"/>
        <v>0</v>
      </c>
      <c r="L13" s="5"/>
    </row>
    <row r="14" spans="1:14" x14ac:dyDescent="0.3">
      <c r="A14" t="s">
        <v>41</v>
      </c>
      <c r="B14">
        <v>4</v>
      </c>
      <c r="C14">
        <v>1000</v>
      </c>
      <c r="D14">
        <v>500</v>
      </c>
      <c r="F14" s="1">
        <f t="shared" si="0"/>
        <v>0</v>
      </c>
      <c r="H14" s="1" t="e">
        <f t="shared" si="1"/>
        <v>#DIV/0!</v>
      </c>
      <c r="I14" s="3"/>
      <c r="J14" s="6">
        <f t="shared" si="2"/>
        <v>0</v>
      </c>
      <c r="L14" s="5"/>
    </row>
    <row r="15" spans="1:14" x14ac:dyDescent="0.3">
      <c r="A15" t="s">
        <v>41</v>
      </c>
      <c r="B15">
        <v>4</v>
      </c>
      <c r="C15">
        <v>5000</v>
      </c>
      <c r="D15">
        <v>2500</v>
      </c>
      <c r="F15" s="1">
        <f t="shared" si="0"/>
        <v>0</v>
      </c>
      <c r="H15" s="1" t="e">
        <f t="shared" si="1"/>
        <v>#DIV/0!</v>
      </c>
      <c r="I15" s="3"/>
      <c r="J15" s="6">
        <f t="shared" si="2"/>
        <v>0</v>
      </c>
      <c r="L15" s="5"/>
    </row>
    <row r="16" spans="1:14" x14ac:dyDescent="0.3">
      <c r="A16" t="s">
        <v>41</v>
      </c>
      <c r="B16">
        <v>4</v>
      </c>
      <c r="C16">
        <v>10000</v>
      </c>
      <c r="D16">
        <v>5000</v>
      </c>
      <c r="F16" s="1">
        <f t="shared" si="0"/>
        <v>0</v>
      </c>
      <c r="H16" s="1" t="e">
        <f t="shared" si="1"/>
        <v>#DIV/0!</v>
      </c>
      <c r="I16" s="3"/>
      <c r="J16" s="6">
        <f t="shared" si="2"/>
        <v>0</v>
      </c>
      <c r="L16" s="5"/>
    </row>
    <row r="17" spans="1:12" x14ac:dyDescent="0.3">
      <c r="A17" t="s">
        <v>42</v>
      </c>
      <c r="B17">
        <v>5</v>
      </c>
      <c r="C17">
        <v>100</v>
      </c>
      <c r="D17">
        <v>50</v>
      </c>
      <c r="F17" s="1">
        <f t="shared" si="0"/>
        <v>0</v>
      </c>
      <c r="H17" s="1" t="e">
        <f t="shared" si="1"/>
        <v>#DIV/0!</v>
      </c>
      <c r="I17" s="3"/>
      <c r="J17" s="6">
        <f t="shared" si="2"/>
        <v>0</v>
      </c>
      <c r="L17" s="5"/>
    </row>
    <row r="18" spans="1:12" x14ac:dyDescent="0.3">
      <c r="A18" t="s">
        <v>42</v>
      </c>
      <c r="B18">
        <v>5</v>
      </c>
      <c r="C18">
        <v>1000</v>
      </c>
      <c r="D18">
        <v>500</v>
      </c>
      <c r="F18" s="1">
        <f t="shared" si="0"/>
        <v>0</v>
      </c>
      <c r="H18" s="1" t="e">
        <f t="shared" si="1"/>
        <v>#DIV/0!</v>
      </c>
      <c r="I18" s="3"/>
      <c r="J18" s="6">
        <f t="shared" si="2"/>
        <v>0</v>
      </c>
      <c r="L18" s="5"/>
    </row>
    <row r="19" spans="1:12" x14ac:dyDescent="0.3">
      <c r="A19" t="s">
        <v>42</v>
      </c>
      <c r="B19">
        <v>5</v>
      </c>
      <c r="C19">
        <v>5000</v>
      </c>
      <c r="D19">
        <v>2500</v>
      </c>
      <c r="F19" s="1">
        <f t="shared" si="0"/>
        <v>0</v>
      </c>
      <c r="H19" s="1" t="e">
        <f t="shared" si="1"/>
        <v>#DIV/0!</v>
      </c>
      <c r="I19" s="3"/>
      <c r="J19" s="6">
        <f t="shared" si="2"/>
        <v>0</v>
      </c>
      <c r="L19" s="5"/>
    </row>
    <row r="20" spans="1:12" x14ac:dyDescent="0.3">
      <c r="A20" t="s">
        <v>42</v>
      </c>
      <c r="B20">
        <v>5</v>
      </c>
      <c r="C20">
        <v>10000</v>
      </c>
      <c r="D20">
        <v>5000</v>
      </c>
      <c r="F20" s="1">
        <f t="shared" si="0"/>
        <v>0</v>
      </c>
      <c r="H20" s="1" t="e">
        <f>G20/E20</f>
        <v>#DIV/0!</v>
      </c>
      <c r="I20" s="3"/>
      <c r="J20" s="6">
        <f t="shared" si="2"/>
        <v>0</v>
      </c>
      <c r="L20" s="5"/>
    </row>
    <row r="23" spans="1:12" x14ac:dyDescent="0.3">
      <c r="E23" s="101"/>
      <c r="F23" s="101"/>
      <c r="G23" s="102"/>
      <c r="H23" s="102"/>
      <c r="I23" s="103"/>
      <c r="J23" s="103"/>
    </row>
    <row r="25" spans="1:12" x14ac:dyDescent="0.3">
      <c r="F25" s="1"/>
      <c r="H25" s="1"/>
      <c r="I25" s="3"/>
      <c r="J25" s="6"/>
      <c r="L25" s="5"/>
    </row>
    <row r="26" spans="1:12" x14ac:dyDescent="0.3">
      <c r="F26" s="1"/>
      <c r="H26" s="1"/>
      <c r="I26" s="3"/>
      <c r="J26" s="6"/>
      <c r="L26" s="5"/>
    </row>
    <row r="27" spans="1:12" x14ac:dyDescent="0.3">
      <c r="F27" s="1"/>
      <c r="H27" s="1"/>
      <c r="I27" s="3"/>
      <c r="J27" s="6"/>
      <c r="L27" s="5"/>
    </row>
    <row r="28" spans="1:12" x14ac:dyDescent="0.3">
      <c r="F28" s="1"/>
      <c r="H28" s="1"/>
      <c r="I28" s="3"/>
      <c r="J28" s="6"/>
      <c r="L28" s="5"/>
    </row>
    <row r="29" spans="1:12" x14ac:dyDescent="0.3">
      <c r="F29" s="1"/>
      <c r="H29" s="1"/>
      <c r="I29" s="3"/>
      <c r="J29" s="6"/>
      <c r="L29" s="5"/>
    </row>
    <row r="30" spans="1:12" x14ac:dyDescent="0.3">
      <c r="F30" s="1"/>
      <c r="H30" s="1"/>
      <c r="I30" s="3"/>
      <c r="J30" s="6"/>
      <c r="L30" s="5"/>
    </row>
    <row r="31" spans="1:12" x14ac:dyDescent="0.3">
      <c r="F31" s="1"/>
      <c r="H31" s="1"/>
      <c r="I31" s="3"/>
      <c r="J31" s="6"/>
      <c r="L31" s="5"/>
    </row>
    <row r="32" spans="1:12" x14ac:dyDescent="0.3">
      <c r="F32" s="1"/>
      <c r="H32" s="1"/>
      <c r="I32" s="3"/>
      <c r="J32" s="6"/>
      <c r="L32" s="5"/>
    </row>
    <row r="33" spans="6:12" x14ac:dyDescent="0.3">
      <c r="F33" s="1"/>
      <c r="H33" s="1"/>
      <c r="I33" s="3"/>
      <c r="J33" s="6"/>
      <c r="L33" s="5"/>
    </row>
    <row r="34" spans="6:12" x14ac:dyDescent="0.3">
      <c r="F34" s="1"/>
      <c r="H34" s="1"/>
      <c r="I34" s="3"/>
      <c r="J34" s="6"/>
      <c r="L34" s="5"/>
    </row>
    <row r="35" spans="6:12" x14ac:dyDescent="0.3">
      <c r="F35" s="1"/>
      <c r="H35" s="1"/>
      <c r="I35" s="3"/>
      <c r="J35" s="6"/>
      <c r="L35" s="5"/>
    </row>
    <row r="36" spans="6:12" x14ac:dyDescent="0.3">
      <c r="F36" s="1"/>
      <c r="H36" s="1"/>
      <c r="I36" s="3"/>
      <c r="J36" s="6"/>
      <c r="L36" s="5"/>
    </row>
    <row r="37" spans="6:12" x14ac:dyDescent="0.3">
      <c r="F37" s="1"/>
      <c r="H37" s="1"/>
      <c r="I37" s="3"/>
      <c r="J37" s="6"/>
      <c r="L37" s="5"/>
    </row>
    <row r="38" spans="6:12" x14ac:dyDescent="0.3">
      <c r="F38" s="1"/>
      <c r="H38" s="1"/>
      <c r="I38" s="3"/>
      <c r="J38" s="6"/>
      <c r="L38" s="5"/>
    </row>
    <row r="39" spans="6:12" x14ac:dyDescent="0.3">
      <c r="F39" s="1"/>
      <c r="H39" s="1"/>
      <c r="I39" s="3"/>
      <c r="J39" s="6"/>
      <c r="L39" s="5"/>
    </row>
    <row r="40" spans="6:12" x14ac:dyDescent="0.3">
      <c r="F40" s="1"/>
      <c r="H40" s="1"/>
      <c r="I40" s="3"/>
      <c r="J40" s="6"/>
      <c r="L40" s="5"/>
    </row>
    <row r="41" spans="6:12" x14ac:dyDescent="0.3">
      <c r="F41" s="1"/>
      <c r="H41" s="1"/>
      <c r="I41" s="3"/>
      <c r="J41" s="6"/>
      <c r="L41" s="5"/>
    </row>
  </sheetData>
  <mergeCells count="6">
    <mergeCell ref="E23:F23"/>
    <mergeCell ref="G23:H23"/>
    <mergeCell ref="I23:J23"/>
    <mergeCell ref="E2:F2"/>
    <mergeCell ref="G2:H2"/>
    <mergeCell ref="I2:J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X64"/>
  <sheetViews>
    <sheetView showGridLines="0" workbookViewId="0">
      <selection activeCell="G6" sqref="G6"/>
    </sheetView>
  </sheetViews>
  <sheetFormatPr defaultRowHeight="14.4" x14ac:dyDescent="0.3"/>
  <cols>
    <col min="5" max="5" width="12.33203125" bestFit="1" customWidth="1"/>
    <col min="6" max="6" width="12" bestFit="1" customWidth="1"/>
    <col min="7" max="7" width="17.77734375" bestFit="1" customWidth="1"/>
    <col min="8" max="8" width="9.6640625" bestFit="1" customWidth="1"/>
    <col min="9" max="9" width="10.6640625" customWidth="1"/>
    <col min="10" max="10" width="13.21875" customWidth="1"/>
    <col min="20" max="21" width="18.88671875" customWidth="1"/>
    <col min="22" max="22" width="14.88671875" customWidth="1"/>
    <col min="23" max="23" width="10.88671875" bestFit="1" customWidth="1"/>
    <col min="24" max="24" width="11.5546875" bestFit="1" customWidth="1"/>
    <col min="25" max="25" width="12" bestFit="1" customWidth="1"/>
  </cols>
  <sheetData>
    <row r="1" spans="3:24" x14ac:dyDescent="0.3">
      <c r="C1" t="s">
        <v>125</v>
      </c>
      <c r="D1" t="s">
        <v>25</v>
      </c>
      <c r="G1" s="39" t="s">
        <v>152</v>
      </c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103" t="s">
        <v>52</v>
      </c>
      <c r="T1" s="103"/>
      <c r="U1" s="103"/>
      <c r="V1" s="39"/>
      <c r="W1" s="39"/>
      <c r="X1" s="38"/>
    </row>
    <row r="2" spans="3:24" x14ac:dyDescent="0.3">
      <c r="C2">
        <v>1014</v>
      </c>
      <c r="D2">
        <v>32</v>
      </c>
      <c r="E2" t="s">
        <v>49</v>
      </c>
      <c r="F2" t="s">
        <v>56</v>
      </c>
      <c r="G2" s="39" t="s">
        <v>57</v>
      </c>
      <c r="H2" s="39" t="s">
        <v>29</v>
      </c>
      <c r="I2" s="39" t="s">
        <v>47</v>
      </c>
      <c r="J2" s="39" t="s">
        <v>58</v>
      </c>
      <c r="K2" s="39" t="s">
        <v>30</v>
      </c>
      <c r="L2" s="39" t="s">
        <v>31</v>
      </c>
      <c r="M2" s="39" t="s">
        <v>123</v>
      </c>
      <c r="N2" s="39" t="s">
        <v>35</v>
      </c>
      <c r="O2" s="39" t="s">
        <v>126</v>
      </c>
      <c r="P2" s="39" t="s">
        <v>36</v>
      </c>
      <c r="Q2" s="39" t="s">
        <v>37</v>
      </c>
      <c r="R2" s="39" t="s">
        <v>127</v>
      </c>
      <c r="S2" s="39" t="s">
        <v>50</v>
      </c>
      <c r="T2" s="39" t="s">
        <v>51</v>
      </c>
      <c r="U2" s="39" t="s">
        <v>59</v>
      </c>
      <c r="V2" s="39" t="s">
        <v>54</v>
      </c>
      <c r="W2" s="39" t="s">
        <v>55</v>
      </c>
      <c r="X2" s="38" t="s">
        <v>124</v>
      </c>
    </row>
    <row r="3" spans="3:24" x14ac:dyDescent="0.3">
      <c r="E3">
        <f>-0.5*N3</f>
        <v>0</v>
      </c>
      <c r="F3">
        <f>EXP(E3-MAX($E$3:$E$7))</f>
        <v>1</v>
      </c>
      <c r="G3" s="39" t="s">
        <v>38</v>
      </c>
      <c r="H3" s="4"/>
      <c r="I3" s="39"/>
      <c r="J3" s="45"/>
      <c r="K3" s="39"/>
      <c r="L3" s="39"/>
      <c r="M3" s="45">
        <f>-2*H3+2*I3</f>
        <v>0</v>
      </c>
      <c r="N3" s="45">
        <f>-2*H3+I3*LN($C$2)</f>
        <v>0</v>
      </c>
      <c r="O3" s="45">
        <f>(-2*H3)+(I3*LN(($C$2+2)/24))</f>
        <v>0</v>
      </c>
      <c r="P3" s="45">
        <f>-2*H3+I3*(LN($C$2)+1)</f>
        <v>0</v>
      </c>
      <c r="Q3" s="45">
        <f>-2*H3+2*I3*(LN($C$2)+1.5)</f>
        <v>0</v>
      </c>
      <c r="R3" s="45" t="s">
        <v>53</v>
      </c>
      <c r="S3" s="45"/>
      <c r="T3" s="39"/>
      <c r="U3" s="39"/>
      <c r="V3" s="44">
        <f>EXP(E3-E4)</f>
        <v>1</v>
      </c>
      <c r="W3" s="44">
        <f>F3/$F$8</f>
        <v>0.2</v>
      </c>
      <c r="X3" s="46" t="e">
        <f>EXP(E3-$E$9)</f>
        <v>#NUM!</v>
      </c>
    </row>
    <row r="4" spans="3:24" x14ac:dyDescent="0.3">
      <c r="E4">
        <f t="shared" ref="E4:E5" si="0">-0.5*N4</f>
        <v>0</v>
      </c>
      <c r="F4">
        <f>EXP(E4-MAX($E$3:$E$7))</f>
        <v>1</v>
      </c>
      <c r="G4" s="39" t="s">
        <v>39</v>
      </c>
      <c r="H4" s="44"/>
      <c r="I4" s="39"/>
      <c r="J4" s="45"/>
      <c r="K4" s="39"/>
      <c r="L4" s="39"/>
      <c r="M4" s="47">
        <f>-2*H4+2*I4</f>
        <v>0</v>
      </c>
      <c r="N4" s="47">
        <f>-2*H4+I4*LN($C$2)</f>
        <v>0</v>
      </c>
      <c r="O4" s="47">
        <f>(-2*H4)+(I4*LN(($C$2+2)/24))</f>
        <v>0</v>
      </c>
      <c r="P4" s="47">
        <f t="shared" ref="P4:P7" si="1">-2*H4+I4*(LN($C$2)+1)</f>
        <v>0</v>
      </c>
      <c r="Q4" s="47">
        <f t="shared" ref="Q4:Q7" si="2">-2*H4+2*I4*(LN($C$2)+1.5)</f>
        <v>0</v>
      </c>
      <c r="R4" s="45" t="s">
        <v>53</v>
      </c>
      <c r="S4" s="45"/>
      <c r="T4" s="49"/>
      <c r="U4" s="39"/>
      <c r="V4" s="44">
        <f t="shared" ref="V4:V6" si="3">EXP(E4-E5)</f>
        <v>1</v>
      </c>
      <c r="W4" s="44">
        <f>F4/$F$8</f>
        <v>0.2</v>
      </c>
      <c r="X4" s="46" t="e">
        <f>EXP(E4-$E$9)</f>
        <v>#NUM!</v>
      </c>
    </row>
    <row r="5" spans="3:24" x14ac:dyDescent="0.3">
      <c r="E5">
        <f t="shared" si="0"/>
        <v>0</v>
      </c>
      <c r="F5">
        <f>EXP(E5-MAX($E$3:$E$7))</f>
        <v>1</v>
      </c>
      <c r="G5" s="39" t="s">
        <v>40</v>
      </c>
      <c r="H5" s="44"/>
      <c r="I5" s="39"/>
      <c r="J5" s="45"/>
      <c r="K5" s="50"/>
      <c r="L5" s="39"/>
      <c r="M5" s="47">
        <f t="shared" ref="M5:M7" si="4">-2*H5+2*I5</f>
        <v>0</v>
      </c>
      <c r="N5" s="47">
        <f t="shared" ref="N5:N7" si="5">-2*H5+I5*LN($C$2)</f>
        <v>0</v>
      </c>
      <c r="O5" s="47">
        <f>(-2*H5)+(I5*LN(($C$2+2)/24))</f>
        <v>0</v>
      </c>
      <c r="P5" s="47">
        <f t="shared" si="1"/>
        <v>0</v>
      </c>
      <c r="Q5" s="47">
        <f t="shared" si="2"/>
        <v>0</v>
      </c>
      <c r="R5" s="47" t="e">
        <f>(H5-H4)/($H$4-$H$3)</f>
        <v>#DIV/0!</v>
      </c>
      <c r="S5" s="45"/>
      <c r="T5" s="49"/>
      <c r="U5" s="49"/>
      <c r="V5" s="44">
        <f t="shared" si="3"/>
        <v>1</v>
      </c>
      <c r="W5" s="44">
        <f>F5/$F$8</f>
        <v>0.2</v>
      </c>
      <c r="X5" s="46" t="e">
        <f>EXP(E5-$E$9)</f>
        <v>#NUM!</v>
      </c>
    </row>
    <row r="6" spans="3:24" x14ac:dyDescent="0.3">
      <c r="E6">
        <f>-0.5*N6</f>
        <v>0</v>
      </c>
      <c r="F6">
        <f>EXP(E6-MAX($E$3:$E$7))</f>
        <v>1</v>
      </c>
      <c r="G6" s="58" t="s">
        <v>41</v>
      </c>
      <c r="H6" s="44"/>
      <c r="I6" s="39"/>
      <c r="J6" s="45"/>
      <c r="K6" s="39"/>
      <c r="L6" s="51"/>
      <c r="M6" s="47">
        <f>-2*H6+2*I6</f>
        <v>0</v>
      </c>
      <c r="N6" s="47">
        <f t="shared" si="5"/>
        <v>0</v>
      </c>
      <c r="O6" s="47">
        <f>(-2*H6)+(I6*LN(($C$2+2)/24))</f>
        <v>0</v>
      </c>
      <c r="P6" s="47">
        <f t="shared" si="1"/>
        <v>0</v>
      </c>
      <c r="Q6" s="47">
        <f t="shared" si="2"/>
        <v>0</v>
      </c>
      <c r="R6" s="47" t="e">
        <f>(H6-H5)/($H$4-$H$3)</f>
        <v>#DIV/0!</v>
      </c>
      <c r="S6" s="45"/>
      <c r="T6" s="52"/>
      <c r="U6" s="52"/>
      <c r="V6" s="51">
        <f t="shared" si="3"/>
        <v>1</v>
      </c>
      <c r="W6" s="51">
        <f>F6/$F$8</f>
        <v>0.2</v>
      </c>
      <c r="X6" s="46" t="e">
        <f>EXP(E6-$E$9)</f>
        <v>#NUM!</v>
      </c>
    </row>
    <row r="7" spans="3:24" x14ac:dyDescent="0.3">
      <c r="E7">
        <f>-0.5*N7</f>
        <v>0</v>
      </c>
      <c r="F7">
        <f>EXP(E7-MAX($E$3:$E$7))</f>
        <v>1</v>
      </c>
      <c r="G7" s="39" t="s">
        <v>42</v>
      </c>
      <c r="H7" s="44"/>
      <c r="I7" s="39"/>
      <c r="J7" s="45"/>
      <c r="K7" s="39"/>
      <c r="L7" s="44"/>
      <c r="M7" s="47">
        <f t="shared" si="4"/>
        <v>0</v>
      </c>
      <c r="N7" s="47">
        <f t="shared" si="5"/>
        <v>0</v>
      </c>
      <c r="O7" s="47">
        <f>(-2*H7)+(I7*LN(($C$2+2)/24))</f>
        <v>0</v>
      </c>
      <c r="P7" s="47">
        <f t="shared" si="1"/>
        <v>0</v>
      </c>
      <c r="Q7" s="47">
        <f t="shared" si="2"/>
        <v>0</v>
      </c>
      <c r="R7" s="47" t="e">
        <f>(H7-H6)/($H$4-$H$3)</f>
        <v>#DIV/0!</v>
      </c>
      <c r="S7" s="45" t="s">
        <v>53</v>
      </c>
      <c r="T7" s="39" t="s">
        <v>53</v>
      </c>
      <c r="U7" s="39" t="s">
        <v>53</v>
      </c>
      <c r="V7" s="39" t="s">
        <v>53</v>
      </c>
      <c r="W7" s="44">
        <f>F7/$F$8</f>
        <v>0.2</v>
      </c>
      <c r="X7" s="46" t="e">
        <f>EXP(E7-$E$9)</f>
        <v>#NUM!</v>
      </c>
    </row>
    <row r="8" spans="3:24" x14ac:dyDescent="0.3">
      <c r="F8">
        <f>SUM(F3:F7)</f>
        <v>5</v>
      </c>
      <c r="G8" s="53"/>
      <c r="H8" s="54"/>
      <c r="I8" s="53"/>
      <c r="J8" s="55"/>
      <c r="K8" s="53"/>
      <c r="L8" s="54"/>
      <c r="M8" s="56"/>
      <c r="N8" s="56"/>
      <c r="O8" s="56"/>
      <c r="P8" s="56"/>
      <c r="Q8" s="56"/>
      <c r="R8" s="55"/>
      <c r="S8" s="55"/>
      <c r="T8" s="53"/>
      <c r="U8" s="53"/>
      <c r="V8" s="53"/>
      <c r="W8" s="53"/>
      <c r="X8" s="57"/>
    </row>
    <row r="9" spans="3:24" x14ac:dyDescent="0.3">
      <c r="D9" t="s">
        <v>173</v>
      </c>
      <c r="E9">
        <f>-0.5*J22</f>
        <v>-1913.2124363811333</v>
      </c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8"/>
    </row>
    <row r="10" spans="3:24" x14ac:dyDescent="0.3"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8"/>
    </row>
    <row r="11" spans="3:24" x14ac:dyDescent="0.3"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8"/>
    </row>
    <row r="12" spans="3:24" x14ac:dyDescent="0.3">
      <c r="G12" s="39"/>
      <c r="H12" s="44"/>
      <c r="I12" s="39"/>
      <c r="J12" s="45"/>
      <c r="K12" s="39"/>
      <c r="L12" s="39"/>
      <c r="M12" s="45"/>
      <c r="N12" s="45"/>
      <c r="O12" s="47"/>
      <c r="P12" s="47"/>
      <c r="Q12" s="47"/>
      <c r="R12" s="45"/>
      <c r="S12" s="45"/>
      <c r="T12" s="58"/>
      <c r="U12" s="58"/>
      <c r="V12" s="44"/>
      <c r="W12" s="44"/>
      <c r="X12" s="46"/>
    </row>
    <row r="13" spans="3:24" x14ac:dyDescent="0.3">
      <c r="G13" s="39"/>
      <c r="H13" s="44"/>
      <c r="I13" s="39"/>
      <c r="J13" s="45"/>
      <c r="K13" s="39"/>
      <c r="L13" s="39"/>
      <c r="M13" s="45"/>
      <c r="N13" s="45"/>
      <c r="O13" s="47"/>
      <c r="P13" s="47"/>
      <c r="Q13" s="48"/>
      <c r="R13" s="45"/>
      <c r="S13" s="45"/>
      <c r="T13" s="58"/>
      <c r="U13" s="39"/>
      <c r="V13" s="44"/>
      <c r="W13" s="44"/>
      <c r="X13" s="46"/>
    </row>
    <row r="14" spans="3:24" x14ac:dyDescent="0.3">
      <c r="G14" s="39"/>
      <c r="H14" s="44"/>
      <c r="I14" s="39"/>
      <c r="J14" s="45"/>
      <c r="K14" s="50"/>
      <c r="L14" s="39"/>
      <c r="M14" s="45"/>
      <c r="N14" s="45"/>
      <c r="O14" s="47"/>
      <c r="P14" s="48"/>
      <c r="Q14" s="47"/>
      <c r="R14" s="47"/>
      <c r="S14" s="45"/>
      <c r="T14" s="49"/>
      <c r="U14" s="49"/>
      <c r="V14" s="44"/>
      <c r="W14" s="44"/>
      <c r="X14" s="46"/>
    </row>
    <row r="15" spans="3:24" x14ac:dyDescent="0.3">
      <c r="G15" s="49"/>
      <c r="H15" s="44"/>
      <c r="I15" s="39"/>
      <c r="J15" s="45"/>
      <c r="K15" s="39"/>
      <c r="L15" s="51"/>
      <c r="M15" s="48"/>
      <c r="N15" s="48"/>
      <c r="O15" s="48"/>
      <c r="P15" s="47"/>
      <c r="Q15" s="47"/>
      <c r="R15" s="47"/>
      <c r="S15" s="45"/>
      <c r="T15" s="51"/>
      <c r="U15" s="51"/>
      <c r="V15" s="51"/>
      <c r="W15" s="44"/>
      <c r="X15" s="46"/>
    </row>
    <row r="16" spans="3:24" x14ac:dyDescent="0.3">
      <c r="G16" s="39"/>
      <c r="H16" s="44"/>
      <c r="I16" s="39"/>
      <c r="J16" s="45"/>
      <c r="K16" s="39"/>
      <c r="L16" s="44"/>
      <c r="M16" s="45"/>
      <c r="N16" s="45"/>
      <c r="O16" s="47"/>
      <c r="P16" s="47"/>
      <c r="Q16" s="47"/>
      <c r="R16" s="47"/>
      <c r="S16" s="45"/>
      <c r="T16" s="39"/>
      <c r="U16" s="39"/>
      <c r="V16" s="39"/>
      <c r="W16" s="44"/>
      <c r="X16" s="46"/>
    </row>
    <row r="17" spans="7:24" x14ac:dyDescent="0.3">
      <c r="G17" s="7"/>
      <c r="H17" s="9"/>
      <c r="I17" s="7"/>
      <c r="J17" s="8"/>
      <c r="K17" s="7"/>
      <c r="L17" s="9"/>
      <c r="M17" s="10"/>
      <c r="N17" s="14"/>
      <c r="O17" s="14"/>
      <c r="P17" s="14"/>
      <c r="Q17" s="14"/>
      <c r="R17" s="8"/>
      <c r="S17" s="8"/>
      <c r="T17" s="7"/>
      <c r="U17" s="7"/>
      <c r="V17" s="11"/>
      <c r="W17" s="7"/>
      <c r="X17" s="9"/>
    </row>
    <row r="20" spans="7:24" x14ac:dyDescent="0.3">
      <c r="H20" t="s">
        <v>129</v>
      </c>
    </row>
    <row r="21" spans="7:24" x14ac:dyDescent="0.3">
      <c r="H21" t="s">
        <v>29</v>
      </c>
      <c r="I21" t="s">
        <v>172</v>
      </c>
      <c r="J21" s="83" t="s">
        <v>35</v>
      </c>
    </row>
    <row r="22" spans="7:24" x14ac:dyDescent="0.3">
      <c r="H22">
        <v>-1861.3</v>
      </c>
      <c r="I22">
        <v>15</v>
      </c>
      <c r="J22" s="45">
        <f>-2*H22+I22*LN($C$2)</f>
        <v>3826.4248727622667</v>
      </c>
    </row>
    <row r="46" spans="7:10" x14ac:dyDescent="0.3">
      <c r="G46" s="4"/>
      <c r="H46" s="4"/>
      <c r="I46" s="4"/>
      <c r="J46" s="4"/>
    </row>
    <row r="47" spans="7:10" x14ac:dyDescent="0.3">
      <c r="G47" s="4"/>
      <c r="H47" s="4"/>
      <c r="I47" s="4"/>
      <c r="J47" s="4"/>
    </row>
    <row r="48" spans="7:10" x14ac:dyDescent="0.3">
      <c r="G48" s="4"/>
      <c r="H48" s="4"/>
      <c r="I48" s="4"/>
      <c r="J48" s="4"/>
    </row>
    <row r="49" spans="7:10" x14ac:dyDescent="0.3">
      <c r="G49" s="4"/>
      <c r="H49" s="4"/>
      <c r="I49" s="4"/>
      <c r="J49" s="4"/>
    </row>
    <row r="50" spans="7:10" x14ac:dyDescent="0.3">
      <c r="G50" s="4"/>
      <c r="H50" s="4"/>
      <c r="I50" s="4"/>
      <c r="J50" s="4"/>
    </row>
    <row r="55" spans="7:10" x14ac:dyDescent="0.3">
      <c r="G55" s="4"/>
    </row>
    <row r="56" spans="7:10" x14ac:dyDescent="0.3">
      <c r="G56" s="4"/>
    </row>
    <row r="57" spans="7:10" x14ac:dyDescent="0.3">
      <c r="G57" s="4"/>
    </row>
    <row r="58" spans="7:10" x14ac:dyDescent="0.3">
      <c r="G58" s="4"/>
    </row>
    <row r="59" spans="7:10" x14ac:dyDescent="0.3">
      <c r="G59" s="4"/>
    </row>
    <row r="61" spans="7:10" x14ac:dyDescent="0.3">
      <c r="G61" s="4"/>
      <c r="H61" s="4"/>
      <c r="I61" s="4"/>
      <c r="J61" s="4"/>
    </row>
    <row r="62" spans="7:10" x14ac:dyDescent="0.3">
      <c r="G62" s="4"/>
      <c r="H62" s="4"/>
      <c r="I62" s="4"/>
      <c r="J62" s="4"/>
    </row>
    <row r="63" spans="7:10" x14ac:dyDescent="0.3">
      <c r="G63" s="4"/>
      <c r="H63" s="4"/>
      <c r="I63" s="4"/>
      <c r="J63" s="4"/>
    </row>
    <row r="64" spans="7:10" x14ac:dyDescent="0.3">
      <c r="G64" s="4"/>
      <c r="H64" s="4"/>
      <c r="I64" s="4"/>
      <c r="J64" s="4"/>
    </row>
  </sheetData>
  <mergeCells count="1">
    <mergeCell ref="S1:U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G17"/>
  <sheetViews>
    <sheetView showGridLines="0" zoomScale="140" zoomScaleNormal="140" workbookViewId="0">
      <selection activeCell="C4" sqref="C4:F7"/>
    </sheetView>
  </sheetViews>
  <sheetFormatPr defaultRowHeight="14.4" x14ac:dyDescent="0.3"/>
  <cols>
    <col min="2" max="2" width="30.21875" bestFit="1" customWidth="1"/>
    <col min="3" max="3" width="10.109375" bestFit="1" customWidth="1"/>
    <col min="4" max="4" width="11.88671875" customWidth="1"/>
    <col min="7" max="7" width="10.21875" bestFit="1" customWidth="1"/>
  </cols>
  <sheetData>
    <row r="1" spans="2:7" ht="15" thickBot="1" x14ac:dyDescent="0.35"/>
    <row r="2" spans="2:7" ht="15.6" x14ac:dyDescent="0.3">
      <c r="B2" s="60"/>
      <c r="C2" s="104" t="s">
        <v>158</v>
      </c>
      <c r="D2" s="104"/>
      <c r="E2" s="88"/>
      <c r="F2" s="88"/>
      <c r="G2" s="89"/>
    </row>
    <row r="3" spans="2:7" ht="15.6" x14ac:dyDescent="0.3">
      <c r="B3" s="90" t="s">
        <v>171</v>
      </c>
      <c r="C3" s="91" t="s">
        <v>157</v>
      </c>
      <c r="D3" s="91" t="s">
        <v>61</v>
      </c>
      <c r="E3" s="91" t="s">
        <v>62</v>
      </c>
      <c r="F3" s="91" t="s">
        <v>63</v>
      </c>
      <c r="G3" s="92" t="s">
        <v>64</v>
      </c>
    </row>
    <row r="4" spans="2:7" ht="15.6" x14ac:dyDescent="0.3">
      <c r="B4" s="63" t="s">
        <v>167</v>
      </c>
      <c r="C4" s="93"/>
      <c r="D4" s="94"/>
      <c r="E4" s="93"/>
      <c r="F4" s="84"/>
      <c r="G4" s="85" t="e">
        <f>(F4/(1))/(C4/(1-C4))</f>
        <v>#DIV/0!</v>
      </c>
    </row>
    <row r="5" spans="2:7" ht="15.6" x14ac:dyDescent="0.3">
      <c r="B5" s="63" t="s">
        <v>168</v>
      </c>
      <c r="C5" s="93"/>
      <c r="D5" s="94"/>
      <c r="E5" s="93"/>
      <c r="F5" s="94"/>
      <c r="G5" s="85" t="e">
        <f t="shared" ref="G5:G7" si="0">(F5/(1-F5))/(C5/(1-C5))</f>
        <v>#DIV/0!</v>
      </c>
    </row>
    <row r="6" spans="2:7" ht="15.6" x14ac:dyDescent="0.3">
      <c r="B6" s="63" t="s">
        <v>169</v>
      </c>
      <c r="C6" s="93"/>
      <c r="D6" s="94"/>
      <c r="E6" s="93"/>
      <c r="F6" s="94"/>
      <c r="G6" s="85" t="e">
        <f t="shared" si="0"/>
        <v>#DIV/0!</v>
      </c>
    </row>
    <row r="7" spans="2:7" ht="15.6" x14ac:dyDescent="0.3">
      <c r="B7" s="90" t="s">
        <v>170</v>
      </c>
      <c r="C7" s="95"/>
      <c r="D7" s="91"/>
      <c r="E7" s="95"/>
      <c r="F7" s="91"/>
      <c r="G7" s="96" t="e">
        <f t="shared" si="0"/>
        <v>#DIV/0!</v>
      </c>
    </row>
    <row r="8" spans="2:7" ht="15.6" x14ac:dyDescent="0.3">
      <c r="B8" s="63" t="s">
        <v>159</v>
      </c>
      <c r="C8" s="97"/>
      <c r="D8" s="94"/>
      <c r="E8" s="94"/>
      <c r="F8" s="94"/>
      <c r="G8" s="98"/>
    </row>
    <row r="9" spans="2:7" s="41" customFormat="1" ht="15.6" x14ac:dyDescent="0.3">
      <c r="B9" s="63" t="s">
        <v>167</v>
      </c>
      <c r="C9" s="93">
        <v>0.11219999999999999</v>
      </c>
      <c r="D9" s="94" t="s">
        <v>153</v>
      </c>
      <c r="E9" s="93">
        <v>9.5939999999999998E-2</v>
      </c>
      <c r="F9" s="84">
        <v>0.85499999999999998</v>
      </c>
      <c r="G9" s="85">
        <f>(F9/(1))/(C9/(1-C9))</f>
        <v>6.7653208556149735</v>
      </c>
    </row>
    <row r="10" spans="2:7" ht="15.6" x14ac:dyDescent="0.3">
      <c r="B10" s="63" t="s">
        <v>168</v>
      </c>
      <c r="C10" s="93">
        <v>0.1115</v>
      </c>
      <c r="D10" s="94" t="s">
        <v>154</v>
      </c>
      <c r="E10" s="93">
        <v>0.12085</v>
      </c>
      <c r="F10" s="84">
        <v>1</v>
      </c>
      <c r="G10" s="85">
        <f>(F10/(1))/(C10/(1-C10))</f>
        <v>7.9686098654708521</v>
      </c>
    </row>
    <row r="11" spans="2:7" ht="15.6" x14ac:dyDescent="0.3">
      <c r="B11" s="63" t="s">
        <v>169</v>
      </c>
      <c r="C11" s="93">
        <v>0.1971</v>
      </c>
      <c r="D11" s="94" t="s">
        <v>155</v>
      </c>
      <c r="E11" s="93">
        <v>0.18634999999999999</v>
      </c>
      <c r="F11" s="94">
        <v>0.88600000000000001</v>
      </c>
      <c r="G11" s="85">
        <f t="shared" ref="G11:G12" si="1">(F11/(1-F11))/(C11/(1-C11))</f>
        <v>31.659474663319894</v>
      </c>
    </row>
    <row r="12" spans="2:7" ht="15.6" x14ac:dyDescent="0.3">
      <c r="B12" s="90" t="s">
        <v>170</v>
      </c>
      <c r="C12" s="95">
        <v>0.57930000000000004</v>
      </c>
      <c r="D12" s="91" t="s">
        <v>156</v>
      </c>
      <c r="E12" s="95">
        <v>0.59685999999999995</v>
      </c>
      <c r="F12" s="91">
        <v>0.99099999999999999</v>
      </c>
      <c r="G12" s="96">
        <f t="shared" si="1"/>
        <v>79.96503442852476</v>
      </c>
    </row>
    <row r="13" spans="2:7" ht="15.6" x14ac:dyDescent="0.3">
      <c r="B13" s="63" t="s">
        <v>166</v>
      </c>
      <c r="C13" s="97"/>
      <c r="D13" s="94"/>
      <c r="E13" s="94"/>
      <c r="F13" s="94"/>
      <c r="G13" s="98"/>
    </row>
    <row r="14" spans="2:7" ht="15.6" x14ac:dyDescent="0.3">
      <c r="B14" s="63" t="s">
        <v>167</v>
      </c>
      <c r="C14" s="93">
        <v>8.3519999999999997E-2</v>
      </c>
      <c r="D14" s="94" t="s">
        <v>153</v>
      </c>
      <c r="E14" s="93">
        <v>9.4380000000000006E-2</v>
      </c>
      <c r="F14" s="84">
        <v>0.98899999999999999</v>
      </c>
      <c r="G14" s="85">
        <f>(F14/(1))/(C14/(1-C14))</f>
        <v>10.85247509578544</v>
      </c>
    </row>
    <row r="15" spans="2:7" ht="15.6" x14ac:dyDescent="0.3">
      <c r="B15" s="63" t="s">
        <v>168</v>
      </c>
      <c r="C15" s="93">
        <v>0.13893</v>
      </c>
      <c r="D15" s="94" t="s">
        <v>154</v>
      </c>
      <c r="E15" s="93">
        <v>0.12964999999999999</v>
      </c>
      <c r="F15" s="94">
        <v>0.91500000000000004</v>
      </c>
      <c r="G15" s="85">
        <f>(F15/(1))/(C15/(1-C15))</f>
        <v>5.6710505290434039</v>
      </c>
    </row>
    <row r="16" spans="2:7" ht="15.6" x14ac:dyDescent="0.3">
      <c r="B16" s="63" t="s">
        <v>169</v>
      </c>
      <c r="C16" s="93">
        <v>0.21029999999999999</v>
      </c>
      <c r="D16" s="94" t="s">
        <v>155</v>
      </c>
      <c r="E16" s="93">
        <v>0.19875999999999999</v>
      </c>
      <c r="F16" s="94">
        <v>0.879</v>
      </c>
      <c r="G16" s="85">
        <f t="shared" ref="G16:G17" si="2">(F16/(1-F16))/(C16/(1-C16))</f>
        <v>27.278869619551767</v>
      </c>
    </row>
    <row r="17" spans="2:7" ht="16.2" thickBot="1" x14ac:dyDescent="0.35">
      <c r="B17" s="87" t="s">
        <v>170</v>
      </c>
      <c r="C17" s="99">
        <v>0.56723999999999997</v>
      </c>
      <c r="D17" s="100" t="s">
        <v>156</v>
      </c>
      <c r="E17" s="99">
        <v>0.57721999999999996</v>
      </c>
      <c r="F17" s="100">
        <v>0.97299999999999998</v>
      </c>
      <c r="G17" s="86">
        <f t="shared" si="2"/>
        <v>27.493456293893477</v>
      </c>
    </row>
  </sheetData>
  <mergeCells count="1">
    <mergeCell ref="C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44"/>
  <sheetViews>
    <sheetView showGridLines="0" topLeftCell="N4" zoomScale="70" zoomScaleNormal="70" workbookViewId="0">
      <selection activeCell="Y13" sqref="Y13"/>
    </sheetView>
  </sheetViews>
  <sheetFormatPr defaultRowHeight="14.4" x14ac:dyDescent="0.3"/>
  <cols>
    <col min="7" max="7" width="26.77734375" customWidth="1"/>
    <col min="8" max="8" width="10.44140625" bestFit="1" customWidth="1"/>
    <col min="9" max="11" width="11.44140625" bestFit="1" customWidth="1"/>
    <col min="12" max="13" width="12.109375" bestFit="1" customWidth="1"/>
    <col min="14" max="14" width="14.5546875" customWidth="1"/>
    <col min="15" max="20" width="11.88671875" customWidth="1"/>
  </cols>
  <sheetData>
    <row r="1" spans="1:25" ht="15" thickBot="1" x14ac:dyDescent="0.35">
      <c r="G1" t="s">
        <v>132</v>
      </c>
      <c r="N1" t="s">
        <v>133</v>
      </c>
    </row>
    <row r="2" spans="1:25" ht="37.200000000000003" customHeight="1" thickBot="1" x14ac:dyDescent="0.45">
      <c r="A2" t="s">
        <v>103</v>
      </c>
      <c r="C2" s="13" t="s">
        <v>134</v>
      </c>
      <c r="G2" s="15" t="s">
        <v>102</v>
      </c>
      <c r="H2" s="16" t="s">
        <v>143</v>
      </c>
      <c r="I2" s="17" t="s">
        <v>142</v>
      </c>
      <c r="J2" s="17" t="s">
        <v>144</v>
      </c>
      <c r="K2" s="18" t="s">
        <v>145</v>
      </c>
      <c r="N2" s="15" t="s">
        <v>102</v>
      </c>
      <c r="O2" s="16" t="s">
        <v>113</v>
      </c>
      <c r="P2" s="17" t="s">
        <v>114</v>
      </c>
      <c r="Q2" s="17" t="s">
        <v>115</v>
      </c>
      <c r="R2" s="17" t="s">
        <v>116</v>
      </c>
      <c r="S2" s="17" t="s">
        <v>117</v>
      </c>
      <c r="T2" s="18" t="s">
        <v>118</v>
      </c>
    </row>
    <row r="3" spans="1:25" ht="37.200000000000003" customHeight="1" thickBot="1" x14ac:dyDescent="0.35">
      <c r="G3" s="19" t="s">
        <v>150</v>
      </c>
      <c r="H3" s="29">
        <f>1-(EXP(B8)/(1+EXP(B8)))</f>
        <v>0.99999969409777312</v>
      </c>
      <c r="I3" s="30">
        <f>1-(EXP(B17)/(1+EXP(B17)))</f>
        <v>0.84290453111454722</v>
      </c>
      <c r="J3" s="30">
        <f>1-(EXP(B26)/(1+EXP(B26)))</f>
        <v>0.5878295384825114</v>
      </c>
      <c r="K3" s="31">
        <f>1-(EXP(B35)/(1+EXP(B35)))</f>
        <v>9.3893133109188232E-2</v>
      </c>
      <c r="N3" s="19" t="str">
        <f>G3</f>
        <v>Quarantined: OTHER</v>
      </c>
      <c r="O3" s="20">
        <f>(H3/(1-H3))/(I3/(1-I3))</f>
        <v>609259.76553534879</v>
      </c>
      <c r="P3" s="21">
        <f>(H3/(1-H3))/(J3/(1-J3))</f>
        <v>2292148.1672877679</v>
      </c>
      <c r="Q3" s="21">
        <f>(H3/(1-H3))/(K3/(1-K3))</f>
        <v>31547345.279818907</v>
      </c>
      <c r="R3" s="21">
        <f>(I3/(1-I3))/(J3/(1-J3))</f>
        <v>3.7621853549999096</v>
      </c>
      <c r="S3" s="21">
        <f>(I3/(1-I3))/(K3/(1-K3))</f>
        <v>51.779794209943702</v>
      </c>
      <c r="T3" s="22">
        <f>(J3/(1-J3))/(K3/(1-K3))</f>
        <v>13.763222522018706</v>
      </c>
    </row>
    <row r="4" spans="1:25" ht="37.200000000000003" customHeight="1" thickBot="1" x14ac:dyDescent="0.35">
      <c r="E4" t="s">
        <v>104</v>
      </c>
      <c r="G4" s="19" t="s">
        <v>149</v>
      </c>
      <c r="H4" s="32">
        <f>1-(EXP(B9)/(1+EXP(B9)))</f>
        <v>0.99999969409777312</v>
      </c>
      <c r="I4" s="33">
        <f>1-(EXP(B18)/(1+EXP(B18)))</f>
        <v>0.16603400657448208</v>
      </c>
      <c r="J4" s="33">
        <f>1-(EXP(B27)/(1+EXP(B27)))</f>
        <v>0.91930935191005203</v>
      </c>
      <c r="K4" s="34">
        <f>1-(EXP(B36)/(1+EXP(B36)))</f>
        <v>3.0590222688253732E-7</v>
      </c>
      <c r="N4" s="19" t="str">
        <f>G4</f>
        <v>Quarantined: SELF</v>
      </c>
      <c r="O4" s="23">
        <f t="shared" ref="O4:O7" si="0">(H4/(1-H4))/(I4/(1-I4))</f>
        <v>16419824.933393987</v>
      </c>
      <c r="P4" s="24">
        <f t="shared" ref="P4:P7" si="1">(H4/(1-H4))/(J4/(1-J4))</f>
        <v>286931.8471428284</v>
      </c>
      <c r="Q4" s="24">
        <f t="shared" ref="Q4:Q7" si="2">(H4/(1-H4))/(K4/(1-K4))</f>
        <v>10686474584534.92</v>
      </c>
      <c r="R4" s="24">
        <f t="shared" ref="R4:R7" si="3">(I4/(1-I4))/(J4/(1-J4))</f>
        <v>1.7474720242557387E-2</v>
      </c>
      <c r="S4" s="24">
        <f t="shared" ref="S4:S7" si="4">(I4/(1-I4))/(K4/(1-K4))</f>
        <v>650827.55923914828</v>
      </c>
      <c r="T4" s="25">
        <f t="shared" ref="T4:T7" si="5">(J4/(1-J4))/(K4/(1-K4))</f>
        <v>37243947.26813098</v>
      </c>
    </row>
    <row r="5" spans="1:25" ht="37.200000000000003" customHeight="1" thickBot="1" x14ac:dyDescent="0.35">
      <c r="B5" t="s">
        <v>105</v>
      </c>
      <c r="C5" t="s">
        <v>106</v>
      </c>
      <c r="D5" t="s">
        <v>107</v>
      </c>
      <c r="E5" t="s">
        <v>16</v>
      </c>
      <c r="G5" s="19" t="s">
        <v>148</v>
      </c>
      <c r="H5" s="32">
        <f>1-(EXP(B10)/(1+EXP(B10)))</f>
        <v>0.99999969409777312</v>
      </c>
      <c r="I5" s="33">
        <f>1-(EXP(B19)/(1+EXP(B19)))</f>
        <v>0.97566016439182357</v>
      </c>
      <c r="J5" s="33">
        <f>1-(EXP(B28)/(1+EXP(B28)))</f>
        <v>3.0590222688253732E-7</v>
      </c>
      <c r="K5" s="34">
        <f t="shared" ref="K5" si="6">1-(EXP(B37)/(1+EXP(B37)))</f>
        <v>3.0590222688253732E-7</v>
      </c>
      <c r="N5" s="19" t="str">
        <f>G5</f>
        <v>Diagnosed with COVID-19: OTHER</v>
      </c>
      <c r="O5" s="23">
        <f>(H5/(1-H5))/(I5/(1-I5))</f>
        <v>81552.315407946968</v>
      </c>
      <c r="P5" s="24">
        <f t="shared" si="1"/>
        <v>10686474584534.92</v>
      </c>
      <c r="Q5" s="24">
        <f t="shared" si="2"/>
        <v>10686474584534.92</v>
      </c>
      <c r="R5" s="24">
        <f t="shared" si="3"/>
        <v>131038273.17566955</v>
      </c>
      <c r="S5" s="24">
        <f t="shared" si="4"/>
        <v>131038273.17566955</v>
      </c>
      <c r="T5" s="25">
        <f t="shared" si="5"/>
        <v>1</v>
      </c>
    </row>
    <row r="6" spans="1:25" ht="37.200000000000003" customHeight="1" thickBot="1" x14ac:dyDescent="0.35">
      <c r="A6" t="s">
        <v>108</v>
      </c>
      <c r="G6" s="19" t="s">
        <v>147</v>
      </c>
      <c r="H6" s="32">
        <f>1-(EXP(B11)/(1+EXP(B11)))</f>
        <v>0.26211589880836517</v>
      </c>
      <c r="I6" s="33">
        <f>1-(EXP(B20)/(1+EXP(B20)))</f>
        <v>7.5472211315504856E-3</v>
      </c>
      <c r="J6" s="33">
        <f>1-(EXP(B29)/(1+EXP(B29)))</f>
        <v>5.3050574117670557E-2</v>
      </c>
      <c r="K6" s="34">
        <f>1-(EXP(B38)/(1+EXP(B38)))</f>
        <v>1.7735446298527968E-3</v>
      </c>
      <c r="N6" s="19" t="str">
        <f>G6</f>
        <v>Diagnosed with COVID-19: SELF</v>
      </c>
      <c r="O6" s="23">
        <f>(H6/(1-H6))/(I6/(1-I6))</f>
        <v>46.711949038112301</v>
      </c>
      <c r="P6" s="24">
        <f>(H6/(1-H6))/(J6/(1-J6))</f>
        <v>6.3407686546241475</v>
      </c>
      <c r="Q6" s="24">
        <f t="shared" si="2"/>
        <v>199.93653676147488</v>
      </c>
      <c r="R6" s="24">
        <f>(I6/(1-I6))/(J6/(1-J6))</f>
        <v>0.13574189870456296</v>
      </c>
      <c r="S6" s="24">
        <f t="shared" si="4"/>
        <v>4.280201123664237</v>
      </c>
      <c r="T6" s="25">
        <f t="shared" si="5"/>
        <v>31.531908456503405</v>
      </c>
    </row>
    <row r="7" spans="1:25" ht="37.200000000000003" customHeight="1" thickBot="1" x14ac:dyDescent="0.35">
      <c r="A7" t="s">
        <v>109</v>
      </c>
      <c r="G7" s="19" t="s">
        <v>146</v>
      </c>
      <c r="H7" s="35">
        <f>1-(EXP(B12)/(1+EXP(B12)))</f>
        <v>0.15962780451094083</v>
      </c>
      <c r="I7" s="36">
        <f>1-(EXP(B21)/(1+EXP(B21)))</f>
        <v>0.20899400159614623</v>
      </c>
      <c r="J7" s="36">
        <f>1-(EXP(B30)/(1+EXP(B30)))</f>
        <v>2.171070440688827E-2</v>
      </c>
      <c r="K7" s="37">
        <f>1-(EXP(B39)/(1+EXP(B39)))</f>
        <v>4.1396326595503075E-3</v>
      </c>
      <c r="N7" s="19" t="str">
        <f>G7</f>
        <v>Severe COVID-19</v>
      </c>
      <c r="O7" s="26">
        <f t="shared" si="0"/>
        <v>0.71892373343192584</v>
      </c>
      <c r="P7" s="27">
        <f t="shared" si="1"/>
        <v>8.5591424152462583</v>
      </c>
      <c r="Q7" s="27">
        <f t="shared" si="2"/>
        <v>45.695508006742912</v>
      </c>
      <c r="R7" s="27">
        <f t="shared" si="3"/>
        <v>11.905494306590054</v>
      </c>
      <c r="S7" s="27">
        <f t="shared" si="4"/>
        <v>63.560995251340906</v>
      </c>
      <c r="T7" s="28">
        <f t="shared" si="5"/>
        <v>5.3387951490731433</v>
      </c>
    </row>
    <row r="8" spans="1:25" ht="37.200000000000003" customHeight="1" x14ac:dyDescent="0.3">
      <c r="A8" t="s">
        <v>137</v>
      </c>
      <c r="B8">
        <v>-15</v>
      </c>
      <c r="C8">
        <v>0</v>
      </c>
      <c r="D8">
        <v>999</v>
      </c>
      <c r="E8">
        <v>999</v>
      </c>
      <c r="V8" t="s">
        <v>28</v>
      </c>
    </row>
    <row r="9" spans="1:25" x14ac:dyDescent="0.3">
      <c r="A9" t="s">
        <v>138</v>
      </c>
      <c r="B9">
        <v>-15</v>
      </c>
      <c r="C9">
        <v>0</v>
      </c>
      <c r="D9">
        <v>999</v>
      </c>
      <c r="E9">
        <v>999</v>
      </c>
      <c r="X9" t="s">
        <v>65</v>
      </c>
      <c r="Y9" s="6">
        <v>0.08</v>
      </c>
    </row>
    <row r="10" spans="1:25" x14ac:dyDescent="0.3">
      <c r="A10" t="s">
        <v>139</v>
      </c>
      <c r="B10">
        <v>-15</v>
      </c>
      <c r="C10">
        <v>0</v>
      </c>
      <c r="D10">
        <v>999</v>
      </c>
      <c r="E10">
        <v>999</v>
      </c>
      <c r="X10" t="s">
        <v>66</v>
      </c>
      <c r="Y10" s="6">
        <v>0.16</v>
      </c>
    </row>
    <row r="11" spans="1:25" x14ac:dyDescent="0.3">
      <c r="A11" t="s">
        <v>140</v>
      </c>
      <c r="B11">
        <v>1.0349999999999999</v>
      </c>
      <c r="C11">
        <v>0.35899999999999999</v>
      </c>
      <c r="D11">
        <v>2.8820000000000001</v>
      </c>
      <c r="E11">
        <v>4.0000000000000001E-3</v>
      </c>
      <c r="X11" t="s">
        <v>67</v>
      </c>
      <c r="Y11" s="6">
        <v>0.22</v>
      </c>
    </row>
    <row r="12" spans="1:25" x14ac:dyDescent="0.3">
      <c r="A12" t="s">
        <v>141</v>
      </c>
      <c r="B12">
        <v>1.661</v>
      </c>
      <c r="C12">
        <v>0.39600000000000002</v>
      </c>
      <c r="D12">
        <v>4.1959999999999997</v>
      </c>
      <c r="E12">
        <v>0</v>
      </c>
      <c r="K12" s="2"/>
      <c r="X12" t="s">
        <v>68</v>
      </c>
      <c r="Y12" s="6">
        <v>0.54</v>
      </c>
    </row>
    <row r="14" spans="1:25" x14ac:dyDescent="0.3">
      <c r="A14" t="s">
        <v>110</v>
      </c>
    </row>
    <row r="16" spans="1:25" x14ac:dyDescent="0.3">
      <c r="A16" t="s">
        <v>109</v>
      </c>
    </row>
    <row r="17" spans="1:5" x14ac:dyDescent="0.3">
      <c r="A17" t="s">
        <v>137</v>
      </c>
      <c r="B17">
        <v>-1.68</v>
      </c>
      <c r="C17">
        <v>0.247</v>
      </c>
      <c r="D17">
        <v>-6.8109999999999999</v>
      </c>
      <c r="E17">
        <v>0</v>
      </c>
    </row>
    <row r="18" spans="1:5" x14ac:dyDescent="0.3">
      <c r="A18" t="s">
        <v>138</v>
      </c>
      <c r="B18">
        <v>1.6140000000000001</v>
      </c>
      <c r="C18">
        <v>0.58799999999999997</v>
      </c>
      <c r="D18">
        <v>2.7440000000000002</v>
      </c>
      <c r="E18">
        <v>6.0000000000000001E-3</v>
      </c>
    </row>
    <row r="19" spans="1:5" x14ac:dyDescent="0.3">
      <c r="A19" t="s">
        <v>139</v>
      </c>
      <c r="B19">
        <v>-3.6909999999999998</v>
      </c>
      <c r="C19">
        <v>2.5870000000000002</v>
      </c>
      <c r="D19">
        <v>-1.427</v>
      </c>
      <c r="E19">
        <v>0.154</v>
      </c>
    </row>
    <row r="20" spans="1:5" x14ac:dyDescent="0.3">
      <c r="A20" t="s">
        <v>140</v>
      </c>
      <c r="B20">
        <v>4.8789999999999996</v>
      </c>
      <c r="C20">
        <v>1.042</v>
      </c>
      <c r="D20">
        <v>4.6829999999999998</v>
      </c>
      <c r="E20">
        <v>0</v>
      </c>
    </row>
    <row r="21" spans="1:5" x14ac:dyDescent="0.3">
      <c r="A21" t="s">
        <v>141</v>
      </c>
      <c r="B21">
        <v>1.331</v>
      </c>
      <c r="C21">
        <v>0.21299999999999999</v>
      </c>
      <c r="D21">
        <v>6.2409999999999997</v>
      </c>
      <c r="E21">
        <v>0</v>
      </c>
    </row>
    <row r="23" spans="1:5" x14ac:dyDescent="0.3">
      <c r="A23" t="s">
        <v>111</v>
      </c>
    </row>
    <row r="25" spans="1:5" x14ac:dyDescent="0.3">
      <c r="A25" t="s">
        <v>109</v>
      </c>
    </row>
    <row r="26" spans="1:5" x14ac:dyDescent="0.3">
      <c r="A26" t="s">
        <v>137</v>
      </c>
      <c r="B26">
        <v>-0.35499999999999998</v>
      </c>
      <c r="C26">
        <v>0.157</v>
      </c>
      <c r="D26">
        <v>-2.2709999999999999</v>
      </c>
      <c r="E26">
        <v>2.3E-2</v>
      </c>
    </row>
    <row r="27" spans="1:5" x14ac:dyDescent="0.3">
      <c r="A27" t="s">
        <v>138</v>
      </c>
      <c r="B27">
        <v>-2.4329999999999998</v>
      </c>
      <c r="C27">
        <v>5.2720000000000002</v>
      </c>
      <c r="D27">
        <v>-0.46200000000000002</v>
      </c>
      <c r="E27">
        <v>0.64400000000000002</v>
      </c>
    </row>
    <row r="28" spans="1:5" x14ac:dyDescent="0.3">
      <c r="A28" t="s">
        <v>139</v>
      </c>
      <c r="B28">
        <v>15</v>
      </c>
      <c r="C28">
        <v>0</v>
      </c>
      <c r="D28">
        <v>999</v>
      </c>
      <c r="E28">
        <v>999</v>
      </c>
    </row>
    <row r="29" spans="1:5" x14ac:dyDescent="0.3">
      <c r="A29" t="s">
        <v>140</v>
      </c>
      <c r="B29">
        <v>2.8820000000000001</v>
      </c>
      <c r="C29">
        <v>0.31</v>
      </c>
      <c r="D29">
        <v>9.2850000000000001</v>
      </c>
      <c r="E29">
        <v>0</v>
      </c>
    </row>
    <row r="30" spans="1:5" x14ac:dyDescent="0.3">
      <c r="A30" t="s">
        <v>141</v>
      </c>
      <c r="B30">
        <v>3.8079999999999998</v>
      </c>
      <c r="C30">
        <v>0.97199999999999998</v>
      </c>
      <c r="D30">
        <v>3.9180000000000001</v>
      </c>
      <c r="E30">
        <v>0</v>
      </c>
    </row>
    <row r="32" spans="1:5" x14ac:dyDescent="0.3">
      <c r="A32" t="s">
        <v>112</v>
      </c>
    </row>
    <row r="34" spans="1:5" x14ac:dyDescent="0.3">
      <c r="A34" t="s">
        <v>109</v>
      </c>
    </row>
    <row r="35" spans="1:5" x14ac:dyDescent="0.3">
      <c r="A35" t="s">
        <v>137</v>
      </c>
      <c r="B35">
        <v>2.2669999999999999</v>
      </c>
      <c r="C35">
        <v>0.879</v>
      </c>
      <c r="D35">
        <v>2.5779999999999998</v>
      </c>
      <c r="E35">
        <v>0.01</v>
      </c>
    </row>
    <row r="36" spans="1:5" x14ac:dyDescent="0.3">
      <c r="A36" t="s">
        <v>138</v>
      </c>
      <c r="B36">
        <v>15</v>
      </c>
      <c r="C36">
        <v>0</v>
      </c>
      <c r="D36">
        <v>999</v>
      </c>
      <c r="E36">
        <v>999</v>
      </c>
    </row>
    <row r="37" spans="1:5" x14ac:dyDescent="0.3">
      <c r="A37" t="s">
        <v>139</v>
      </c>
      <c r="B37">
        <v>15</v>
      </c>
      <c r="C37">
        <v>0</v>
      </c>
      <c r="D37">
        <v>999</v>
      </c>
      <c r="E37">
        <v>999</v>
      </c>
    </row>
    <row r="38" spans="1:5" x14ac:dyDescent="0.3">
      <c r="A38" t="s">
        <v>140</v>
      </c>
      <c r="B38">
        <v>6.3330000000000002</v>
      </c>
      <c r="C38">
        <v>4.7789999999999999</v>
      </c>
      <c r="D38">
        <v>1.325</v>
      </c>
      <c r="E38">
        <v>0.185</v>
      </c>
    </row>
    <row r="39" spans="1:5" x14ac:dyDescent="0.3">
      <c r="A39" t="s">
        <v>141</v>
      </c>
      <c r="B39">
        <v>5.4829999999999997</v>
      </c>
      <c r="C39">
        <v>1.88</v>
      </c>
      <c r="D39">
        <v>2.9159999999999999</v>
      </c>
      <c r="E39">
        <v>4.0000000000000001E-3</v>
      </c>
    </row>
    <row r="41" spans="1:5" x14ac:dyDescent="0.3">
      <c r="A41" t="s">
        <v>119</v>
      </c>
    </row>
    <row r="42" spans="1:5" x14ac:dyDescent="0.3">
      <c r="A42" t="s">
        <v>120</v>
      </c>
      <c r="B42">
        <v>1.1930000000000001</v>
      </c>
      <c r="C42">
        <v>0.25600000000000001</v>
      </c>
      <c r="D42">
        <v>4.6589999999999998</v>
      </c>
      <c r="E42">
        <v>0</v>
      </c>
    </row>
    <row r="43" spans="1:5" x14ac:dyDescent="0.3">
      <c r="A43" t="s">
        <v>121</v>
      </c>
      <c r="B43">
        <v>0.42699999999999999</v>
      </c>
      <c r="C43">
        <v>0.33500000000000002</v>
      </c>
      <c r="D43">
        <v>1.2729999999999999</v>
      </c>
      <c r="E43">
        <v>0.20300000000000001</v>
      </c>
    </row>
    <row r="44" spans="1:5" x14ac:dyDescent="0.3">
      <c r="A44" t="s">
        <v>122</v>
      </c>
      <c r="B44">
        <v>0.214</v>
      </c>
      <c r="C44">
        <v>0.41499999999999998</v>
      </c>
      <c r="D44">
        <v>0.51500000000000001</v>
      </c>
      <c r="E44">
        <v>0.60599999999999998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16EDE-CF3C-471C-8E7D-1A2D34350BA6}">
  <dimension ref="A1:AH59"/>
  <sheetViews>
    <sheetView showGridLines="0" topLeftCell="N1" workbookViewId="0">
      <selection activeCell="Z19" sqref="Z19"/>
    </sheetView>
  </sheetViews>
  <sheetFormatPr defaultRowHeight="14.4" x14ac:dyDescent="0.3"/>
  <cols>
    <col min="1" max="1" width="23.44140625" customWidth="1"/>
    <col min="12" max="12" width="12.33203125" bestFit="1" customWidth="1"/>
    <col min="13" max="13" width="12" bestFit="1" customWidth="1"/>
    <col min="14" max="15" width="12" customWidth="1"/>
    <col min="16" max="16" width="17.77734375" bestFit="1" customWidth="1"/>
    <col min="17" max="17" width="10.109375" bestFit="1" customWidth="1"/>
    <col min="18" max="18" width="7.6640625" customWidth="1"/>
    <col min="19" max="19" width="10.6640625" customWidth="1"/>
    <col min="20" max="20" width="9.44140625" customWidth="1"/>
    <col min="21" max="21" width="9.6640625" customWidth="1"/>
    <col min="22" max="22" width="9.5546875" customWidth="1"/>
    <col min="23" max="23" width="9.44140625" customWidth="1"/>
    <col min="24" max="24" width="9.88671875" customWidth="1"/>
    <col min="25" max="25" width="9" bestFit="1" customWidth="1"/>
    <col min="26" max="26" width="10.5546875" customWidth="1"/>
    <col min="27" max="27" width="14.44140625" customWidth="1"/>
    <col min="28" max="28" width="12.77734375" customWidth="1"/>
    <col min="29" max="30" width="18.88671875" customWidth="1"/>
    <col min="31" max="31" width="14.88671875" customWidth="1"/>
    <col min="32" max="32" width="11" bestFit="1" customWidth="1"/>
    <col min="33" max="33" width="11.5546875" bestFit="1" customWidth="1"/>
  </cols>
  <sheetData>
    <row r="1" spans="1:34" ht="15.6" customHeight="1" x14ac:dyDescent="0.3">
      <c r="A1" t="s">
        <v>0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60</v>
      </c>
      <c r="J1" t="s">
        <v>125</v>
      </c>
      <c r="K1" t="s">
        <v>25</v>
      </c>
      <c r="O1" s="60"/>
      <c r="P1" s="61"/>
      <c r="Q1" s="61"/>
      <c r="R1" s="61"/>
      <c r="S1" s="61"/>
      <c r="T1" s="61"/>
      <c r="U1" s="61"/>
      <c r="V1" s="61"/>
      <c r="W1" s="61"/>
      <c r="X1" s="109" t="s">
        <v>127</v>
      </c>
      <c r="Y1" s="105" t="s">
        <v>163</v>
      </c>
      <c r="Z1" s="105"/>
      <c r="AA1" s="105"/>
      <c r="AB1" s="81"/>
      <c r="AC1" s="62"/>
      <c r="AD1" s="38"/>
    </row>
    <row r="2" spans="1:34" ht="15.6" x14ac:dyDescent="0.3">
      <c r="J2">
        <v>1014</v>
      </c>
      <c r="K2">
        <v>32</v>
      </c>
      <c r="L2" t="s">
        <v>49</v>
      </c>
      <c r="M2" t="s">
        <v>56</v>
      </c>
      <c r="O2" s="63"/>
      <c r="P2" s="64" t="s">
        <v>57</v>
      </c>
      <c r="Q2" s="64" t="s">
        <v>29</v>
      </c>
      <c r="R2" s="64" t="s">
        <v>47</v>
      </c>
      <c r="S2" s="64" t="s">
        <v>123</v>
      </c>
      <c r="T2" s="64" t="s">
        <v>35</v>
      </c>
      <c r="U2" s="64" t="s">
        <v>126</v>
      </c>
      <c r="V2" s="64" t="s">
        <v>36</v>
      </c>
      <c r="W2" s="64" t="s">
        <v>37</v>
      </c>
      <c r="X2" s="110"/>
      <c r="Y2" s="64" t="s">
        <v>50</v>
      </c>
      <c r="Z2" s="64" t="s">
        <v>164</v>
      </c>
      <c r="AA2" s="64" t="s">
        <v>165</v>
      </c>
      <c r="AB2" s="82" t="s">
        <v>54</v>
      </c>
      <c r="AC2" s="65" t="s">
        <v>55</v>
      </c>
      <c r="AD2" s="38"/>
    </row>
    <row r="3" spans="1:34" ht="15.6" x14ac:dyDescent="0.3">
      <c r="A3" t="s">
        <v>1</v>
      </c>
      <c r="B3">
        <v>5</v>
      </c>
      <c r="C3">
        <v>11</v>
      </c>
      <c r="D3">
        <v>17</v>
      </c>
      <c r="E3">
        <v>23</v>
      </c>
      <c r="F3">
        <v>29</v>
      </c>
      <c r="G3">
        <v>15</v>
      </c>
      <c r="L3">
        <f>-0.5*T3</f>
        <v>-2790.5331200128312</v>
      </c>
      <c r="M3">
        <f>EXP(L3-MAX($L$3:$L$7))</f>
        <v>0</v>
      </c>
      <c r="O3" s="107" t="s">
        <v>161</v>
      </c>
      <c r="P3" s="64" t="s">
        <v>38</v>
      </c>
      <c r="Q3" s="66">
        <v>-2752.4639999999999</v>
      </c>
      <c r="R3" s="64">
        <f>C3</f>
        <v>11</v>
      </c>
      <c r="S3" s="67">
        <f t="shared" ref="S3:S12" si="0">-2*Q3+2*R3</f>
        <v>5526.9279999999999</v>
      </c>
      <c r="T3" s="67">
        <f>-2*Q3+R3*LN($J$2)</f>
        <v>5581.0662400256624</v>
      </c>
      <c r="U3" s="67">
        <f>(-2*Q3)+(R3*LN(($J$2+2)/24))</f>
        <v>5546.1293227756951</v>
      </c>
      <c r="V3" s="67">
        <f>-2*Q3+R3*(LN($J$2)+1)</f>
        <v>5592.0662400256624</v>
      </c>
      <c r="W3" s="67">
        <f>-2*Q3+2*R3*(LN($J$2)+1.5)</f>
        <v>5690.2044800513249</v>
      </c>
      <c r="X3" s="67" t="s">
        <v>53</v>
      </c>
      <c r="Y3" s="67">
        <v>622.89700000000005</v>
      </c>
      <c r="Z3" s="64" t="s">
        <v>48</v>
      </c>
      <c r="AA3" s="64" t="s">
        <v>48</v>
      </c>
      <c r="AB3" s="66">
        <f>EXP(L3-L4)</f>
        <v>0</v>
      </c>
      <c r="AC3" s="68">
        <f>M3/$M$8</f>
        <v>0</v>
      </c>
      <c r="AD3" s="46"/>
    </row>
    <row r="4" spans="1:34" ht="15.6" x14ac:dyDescent="0.3">
      <c r="L4">
        <f>-0.5*T4</f>
        <v>-1950.9661200128312</v>
      </c>
      <c r="M4">
        <f>EXP(L4-MAX($L$3:$L$7))</f>
        <v>5.4121980075811381E-8</v>
      </c>
      <c r="O4" s="107"/>
      <c r="P4" s="64" t="s">
        <v>39</v>
      </c>
      <c r="Q4" s="66">
        <f>C7</f>
        <v>-1912.8969999999999</v>
      </c>
      <c r="R4" s="64">
        <f>C3</f>
        <v>11</v>
      </c>
      <c r="S4" s="67">
        <f t="shared" si="0"/>
        <v>3847.7939999999999</v>
      </c>
      <c r="T4" s="67">
        <f>-2*Q4+R4*LN($J$2)</f>
        <v>3901.9322400256624</v>
      </c>
      <c r="U4" s="67">
        <f>(-2*Q4)+(R4*LN(($J$2+2)/24))</f>
        <v>3866.9953227756951</v>
      </c>
      <c r="V4" s="67">
        <f>-2*Q4+R4*(LN($J$2)+1)</f>
        <v>3912.9322400256624</v>
      </c>
      <c r="W4" s="69">
        <f>-2*Q4+2*R4*(LN($J$2)+1.5)</f>
        <v>4011.0704800513249</v>
      </c>
      <c r="X4" s="67" t="s">
        <v>53</v>
      </c>
      <c r="Y4" s="67">
        <v>74.994</v>
      </c>
      <c r="Z4" s="70">
        <v>1.5E-3</v>
      </c>
      <c r="AA4" s="64" t="s">
        <v>48</v>
      </c>
      <c r="AB4" s="66">
        <f>EXP(L4-L5)</f>
        <v>5.4121980075811381E-8</v>
      </c>
      <c r="AC4" s="68">
        <f>M4/$M$8</f>
        <v>5.2679654010722711E-8</v>
      </c>
      <c r="AD4" s="46"/>
    </row>
    <row r="5" spans="1:34" ht="15.6" x14ac:dyDescent="0.3">
      <c r="A5" t="s">
        <v>2</v>
      </c>
      <c r="L5">
        <f>-0.5*T5</f>
        <v>-1934.2340945652847</v>
      </c>
      <c r="M5">
        <f>EXP(L5-MAX($L$3:$L$7))</f>
        <v>1</v>
      </c>
      <c r="O5" s="107"/>
      <c r="P5" s="64" t="s">
        <v>40</v>
      </c>
      <c r="Q5" s="66">
        <f>D7</f>
        <v>-1875.4</v>
      </c>
      <c r="R5" s="64">
        <f>D3</f>
        <v>17</v>
      </c>
      <c r="S5" s="67">
        <f t="shared" si="0"/>
        <v>3784.8</v>
      </c>
      <c r="T5" s="69">
        <f>-2*Q5+R5*LN($J$2)</f>
        <v>3868.4681891305695</v>
      </c>
      <c r="U5" s="67">
        <f>(-2*Q5)+(R5*LN(($J$2+2)/24))</f>
        <v>3814.4747715624385</v>
      </c>
      <c r="V5" s="69">
        <f>-2*Q5+R5*(LN($J$2)+1)</f>
        <v>3885.4681891305695</v>
      </c>
      <c r="W5" s="67">
        <f>-2*Q5+2*R5*(LN($J$2)+1.5)</f>
        <v>4037.1363782611388</v>
      </c>
      <c r="X5" s="67">
        <f>(Q5-Q4)/($Q$4-$Q$3)</f>
        <v>4.4662308070707687E-2</v>
      </c>
      <c r="Y5" s="67">
        <v>10.577999999999999</v>
      </c>
      <c r="Z5" s="70">
        <v>5.62E-2</v>
      </c>
      <c r="AA5" s="70">
        <v>7.8899999999999998E-2</v>
      </c>
      <c r="AB5" s="66">
        <f>EXP(L5-L6)</f>
        <v>36.524181659839812</v>
      </c>
      <c r="AC5" s="68">
        <f>M5/$M$8</f>
        <v>0.97335045644914819</v>
      </c>
      <c r="AD5" s="46"/>
    </row>
    <row r="6" spans="1:34" ht="15.6" x14ac:dyDescent="0.3">
      <c r="L6">
        <f>-0.5*T6</f>
        <v>-1937.832069117738</v>
      </c>
      <c r="M6">
        <f>EXP(L6-MAX($L$3:$L$7))</f>
        <v>2.7379121298686089E-2</v>
      </c>
      <c r="O6" s="107"/>
      <c r="P6" s="70" t="s">
        <v>41</v>
      </c>
      <c r="Q6" s="66">
        <f>E7</f>
        <v>-1858.2329999999999</v>
      </c>
      <c r="R6" s="64">
        <f>E3</f>
        <v>23</v>
      </c>
      <c r="S6" s="67">
        <f t="shared" si="0"/>
        <v>3762.4659999999999</v>
      </c>
      <c r="T6" s="67">
        <f>-2*Q6+R6*LN($J$2)</f>
        <v>3875.664138235476</v>
      </c>
      <c r="U6" s="69">
        <f>(-2*Q6)+(R6*LN(($J$2+2)/24))</f>
        <v>3802.6142203491809</v>
      </c>
      <c r="V6" s="67">
        <f>-2*Q6+R6*(LN($J$2)+1)</f>
        <v>3898.664138235476</v>
      </c>
      <c r="W6" s="67">
        <f>-2*Q6+2*R6*(LN($J$2)+1.5)</f>
        <v>4103.8622764709517</v>
      </c>
      <c r="X6" s="67">
        <f>(Q6-Q5)/($Q$4-$Q$3)</f>
        <v>2.0447444932923928E-2</v>
      </c>
      <c r="Y6" s="67">
        <v>12.065</v>
      </c>
      <c r="Z6" s="71">
        <v>1.7399999999999999E-2</v>
      </c>
      <c r="AA6" s="71">
        <v>0.03</v>
      </c>
      <c r="AB6" s="80">
        <f>EXP(L6-L7)</f>
        <v>2500433.1940647461</v>
      </c>
      <c r="AC6" s="68">
        <f>M6/$M$8</f>
        <v>2.66494802132527E-2</v>
      </c>
      <c r="AD6" s="46"/>
    </row>
    <row r="7" spans="1:34" ht="15.6" x14ac:dyDescent="0.3">
      <c r="A7" t="s">
        <v>3</v>
      </c>
      <c r="B7">
        <v>-2224.3449999999998</v>
      </c>
      <c r="C7">
        <v>-1912.8969999999999</v>
      </c>
      <c r="D7">
        <v>-1875.4</v>
      </c>
      <c r="E7">
        <v>-1858.2329999999999</v>
      </c>
      <c r="F7">
        <v>-1852.2</v>
      </c>
      <c r="G7">
        <v>-3507.97</v>
      </c>
      <c r="L7">
        <f>-0.5*T7</f>
        <v>-1952.5640436701915</v>
      </c>
      <c r="M7">
        <f>EXP(L7-MAX($L$3:$L$7))</f>
        <v>1.0949751172587071E-8</v>
      </c>
      <c r="O7" s="107"/>
      <c r="P7" s="64" t="s">
        <v>42</v>
      </c>
      <c r="Q7" s="66">
        <f>F7</f>
        <v>-1852.2</v>
      </c>
      <c r="R7" s="64">
        <f>F3</f>
        <v>29</v>
      </c>
      <c r="S7" s="67">
        <f t="shared" si="0"/>
        <v>3762.4</v>
      </c>
      <c r="T7" s="67">
        <f>-2*Q7+R7*LN($J$2)</f>
        <v>3905.128087340383</v>
      </c>
      <c r="U7" s="67">
        <f>(-2*Q7)+(R7*LN(($J$2+2)/24))</f>
        <v>3813.0216691359242</v>
      </c>
      <c r="V7" s="67">
        <f>-2*Q7+R7*(LN($J$2)+1)</f>
        <v>3934.128087340383</v>
      </c>
      <c r="W7" s="67">
        <f>-2*Q7+2*R7*(LN($J$2)+1.5)</f>
        <v>4192.8561746807654</v>
      </c>
      <c r="X7" s="67">
        <f>(Q7-Q6)/($Q$4-$Q$3)</f>
        <v>7.1858469901745804E-3</v>
      </c>
      <c r="Y7" s="67" t="s">
        <v>53</v>
      </c>
      <c r="Z7" s="64" t="s">
        <v>53</v>
      </c>
      <c r="AA7" s="64" t="s">
        <v>53</v>
      </c>
      <c r="AB7" s="64" t="s">
        <v>53</v>
      </c>
      <c r="AC7" s="68">
        <f>M7/$M$8</f>
        <v>1.0657945301842222E-8</v>
      </c>
      <c r="AD7" s="46"/>
    </row>
    <row r="8" spans="1:34" ht="15.6" x14ac:dyDescent="0.3">
      <c r="A8" t="s">
        <v>4</v>
      </c>
      <c r="B8">
        <v>1</v>
      </c>
      <c r="C8">
        <v>1.0165999999999999</v>
      </c>
      <c r="D8">
        <v>1.0987</v>
      </c>
      <c r="E8">
        <v>1.1036999999999999</v>
      </c>
      <c r="F8">
        <v>1.0194000000000001</v>
      </c>
      <c r="G8">
        <v>1.0125999999999999</v>
      </c>
      <c r="L8" t="e">
        <f>-0.5*#REF!</f>
        <v>#REF!</v>
      </c>
      <c r="M8">
        <f>SUM(M3:M7)</f>
        <v>1.0273791863704171</v>
      </c>
      <c r="O8" s="106" t="s">
        <v>160</v>
      </c>
      <c r="P8" s="72" t="s">
        <v>38</v>
      </c>
      <c r="Q8" s="73">
        <v>-2345.6550000000002</v>
      </c>
      <c r="R8" s="72">
        <v>5</v>
      </c>
      <c r="S8" s="74">
        <f t="shared" si="0"/>
        <v>4701.3100000000004</v>
      </c>
      <c r="T8" s="74">
        <f>-2*Q8+R8*LN($J$11)</f>
        <v>4726.2520659099982</v>
      </c>
      <c r="U8" s="74">
        <f>(-2*Q8)+(R8*LN(($J$11+2)/24))</f>
        <v>4710.3710133507302</v>
      </c>
      <c r="V8" s="74">
        <f>-2*Q8+R8*(LN($J$11)+1)</f>
        <v>4731.2520659099982</v>
      </c>
      <c r="W8" s="74">
        <f>-2*Q8+2*R8*(LN($J$11)+1.5)</f>
        <v>4776.1941318199961</v>
      </c>
      <c r="X8" s="74" t="s">
        <v>53</v>
      </c>
      <c r="Y8" s="74">
        <v>674.11699999999996</v>
      </c>
      <c r="Z8" s="72" t="s">
        <v>151</v>
      </c>
      <c r="AA8" s="72" t="s">
        <v>151</v>
      </c>
      <c r="AB8" s="73">
        <f>EXP(L12-L13)</f>
        <v>5.2750195165594984E-138</v>
      </c>
      <c r="AC8" s="75">
        <f>M12/$M$18</f>
        <v>4.47628880799359E-149</v>
      </c>
      <c r="AD8" s="43"/>
    </row>
    <row r="9" spans="1:34" ht="15.6" x14ac:dyDescent="0.3">
      <c r="A9" t="s">
        <v>5</v>
      </c>
      <c r="O9" s="107"/>
      <c r="P9" s="64" t="s">
        <v>39</v>
      </c>
      <c r="Q9" s="66">
        <v>-2008.596</v>
      </c>
      <c r="R9" s="64">
        <v>11</v>
      </c>
      <c r="S9" s="67">
        <f t="shared" si="0"/>
        <v>4039.192</v>
      </c>
      <c r="T9" s="67">
        <f>-2*Q9+R9*LN($J$11)</f>
        <v>4094.0645450019956</v>
      </c>
      <c r="U9" s="67">
        <f>(-2*Q9)+(R9*LN(($J$11+2)/24))</f>
        <v>4059.1262293716054</v>
      </c>
      <c r="V9" s="67">
        <f>-2*Q9+R9*(LN($J$11)+1)</f>
        <v>4105.0645450019956</v>
      </c>
      <c r="W9" s="69">
        <f>-2*Q9+2*R9*(LN($J$11)+1.5)</f>
        <v>4203.9370900039912</v>
      </c>
      <c r="X9" s="67" t="s">
        <v>53</v>
      </c>
      <c r="Y9" s="67">
        <v>88.427999999999997</v>
      </c>
      <c r="Z9" s="64" t="s">
        <v>151</v>
      </c>
      <c r="AA9" s="64" t="s">
        <v>151</v>
      </c>
      <c r="AB9" s="66">
        <f>EXP(L13-L14)</f>
        <v>8.0018724371191625E-11</v>
      </c>
      <c r="AC9" s="68">
        <f>M13/$M$18</f>
        <v>8.4858241641409864E-12</v>
      </c>
      <c r="AD9" s="42"/>
    </row>
    <row r="10" spans="1:34" ht="15.6" x14ac:dyDescent="0.3">
      <c r="J10" t="s">
        <v>125</v>
      </c>
      <c r="K10" t="s">
        <v>25</v>
      </c>
      <c r="O10" s="107"/>
      <c r="P10" s="64" t="s">
        <v>40</v>
      </c>
      <c r="Q10" s="66">
        <v>-1964.3820000000001</v>
      </c>
      <c r="R10" s="64">
        <v>17</v>
      </c>
      <c r="S10" s="67">
        <f t="shared" si="0"/>
        <v>3962.7640000000001</v>
      </c>
      <c r="T10" s="67">
        <f>-2*Q10+R10*LN($J$11)</f>
        <v>4047.567024093993</v>
      </c>
      <c r="U10" s="67">
        <f>(-2*Q10)+(R10*LN(($J$11+2)/24))</f>
        <v>3993.5714453924811</v>
      </c>
      <c r="V10" s="69">
        <f>-2*Q10+R10*(LN($J$11)+1)</f>
        <v>4064.567024093993</v>
      </c>
      <c r="W10" s="67">
        <f>-2*Q10+2*R10*(LN($J$11)+1.5)</f>
        <v>4217.370048187986</v>
      </c>
      <c r="X10" s="67">
        <f>(Q10-Q9)/($Q$4-$Q$3)</f>
        <v>5.2662860736546267E-2</v>
      </c>
      <c r="Y10" s="67">
        <v>10.577999999999999</v>
      </c>
      <c r="Z10" s="70">
        <v>5.62E-2</v>
      </c>
      <c r="AA10" s="70">
        <v>7.8899999999999998E-2</v>
      </c>
      <c r="AB10" s="66">
        <f>EXP(L14-L15)</f>
        <v>0.11862827030512159</v>
      </c>
      <c r="AC10" s="68">
        <f>M14/$M$18</f>
        <v>0.1060479810297508</v>
      </c>
      <c r="AD10" s="46"/>
    </row>
    <row r="11" spans="1:34" ht="15.6" x14ac:dyDescent="0.3">
      <c r="A11" t="s">
        <v>6</v>
      </c>
      <c r="J11">
        <v>1084</v>
      </c>
      <c r="K11">
        <v>32</v>
      </c>
      <c r="L11" t="s">
        <v>49</v>
      </c>
      <c r="M11" t="s">
        <v>56</v>
      </c>
      <c r="O11" s="107"/>
      <c r="P11" s="70" t="s">
        <v>41</v>
      </c>
      <c r="Q11" s="66">
        <v>-1941.2850000000001</v>
      </c>
      <c r="R11" s="64">
        <v>23</v>
      </c>
      <c r="S11" s="69">
        <f t="shared" si="0"/>
        <v>3928.57</v>
      </c>
      <c r="T11" s="69">
        <f>-2*Q11+R11*LN($J$11)</f>
        <v>4043.3035031859908</v>
      </c>
      <c r="U11" s="69">
        <f>(-2*Q11)+(R11*LN(($J$11+2)/24))</f>
        <v>3970.2506614133567</v>
      </c>
      <c r="V11" s="67">
        <f>-2*Q11+R11*(LN($J$11)+1)</f>
        <v>4066.3035031859908</v>
      </c>
      <c r="W11" s="67">
        <f>-2*Q11+2*R11*(LN($J$11)+1.5)</f>
        <v>4273.0370063719811</v>
      </c>
      <c r="X11" s="67">
        <f>(Q11-Q10)/($Q$4-$Q$3)</f>
        <v>2.7510609635681225E-2</v>
      </c>
      <c r="Y11" s="67">
        <v>4.3010000000000002</v>
      </c>
      <c r="Z11" s="66">
        <v>0.33460000000000001</v>
      </c>
      <c r="AA11" s="66">
        <v>0.375</v>
      </c>
      <c r="AB11" s="80">
        <f>EXP(L15-L16)</f>
        <v>148224644.02932742</v>
      </c>
      <c r="AC11" s="68">
        <f>M15/$M$18</f>
        <v>0.89395201293070148</v>
      </c>
      <c r="AD11" s="46"/>
    </row>
    <row r="12" spans="1:34" ht="16.2" thickBot="1" x14ac:dyDescent="0.35">
      <c r="L12">
        <f>-0.5*T8</f>
        <v>-2363.1260329549991</v>
      </c>
      <c r="M12">
        <f>EXP(L12-MAX($L$12:$L$16))</f>
        <v>5.007303236913891E-149</v>
      </c>
      <c r="O12" s="108"/>
      <c r="P12" s="76" t="s">
        <v>42</v>
      </c>
      <c r="Q12" s="77">
        <v>-1939.134</v>
      </c>
      <c r="R12" s="76">
        <v>29</v>
      </c>
      <c r="S12" s="78">
        <f t="shared" si="0"/>
        <v>3936.268</v>
      </c>
      <c r="T12" s="78">
        <f>-2*Q12+R12*LN($J$11)</f>
        <v>4080.931982277988</v>
      </c>
      <c r="U12" s="78">
        <f>(-2*Q12)+(R12*LN(($J$11+2)/24))</f>
        <v>3988.8218774342322</v>
      </c>
      <c r="V12" s="78">
        <f>-2*Q12+R12*(LN($J$11)+1)</f>
        <v>4109.931982277988</v>
      </c>
      <c r="W12" s="78">
        <f>-2*Q12+2*R12*(LN($J$11)+1.5)</f>
        <v>4370.595964555976</v>
      </c>
      <c r="X12" s="78">
        <f>(Q12-Q11)/($Q$4-$Q$3)</f>
        <v>2.5620349537321826E-3</v>
      </c>
      <c r="Y12" s="78" t="s">
        <v>53</v>
      </c>
      <c r="Z12" s="76" t="s">
        <v>53</v>
      </c>
      <c r="AA12" s="76" t="s">
        <v>53</v>
      </c>
      <c r="AB12" s="76" t="s">
        <v>53</v>
      </c>
      <c r="AC12" s="79">
        <f>M16/$M$18</f>
        <v>6.0310619653357104E-9</v>
      </c>
      <c r="AD12" s="46"/>
    </row>
    <row r="13" spans="1:34" x14ac:dyDescent="0.3">
      <c r="A13" t="s">
        <v>7</v>
      </c>
      <c r="B13">
        <v>4458.6899999999996</v>
      </c>
      <c r="C13">
        <v>3847.7930000000001</v>
      </c>
      <c r="D13">
        <v>3784.8</v>
      </c>
      <c r="E13">
        <v>3762.4659999999999</v>
      </c>
      <c r="F13">
        <v>3762.4</v>
      </c>
      <c r="G13">
        <v>7045.94</v>
      </c>
      <c r="L13">
        <f>-0.5*T9</f>
        <v>-2047.0322725009978</v>
      </c>
      <c r="M13">
        <f t="shared" ref="M13:M16" si="1">EXP(L13-MAX($L$12:$L$16))</f>
        <v>9.4924828641767395E-12</v>
      </c>
      <c r="AG13" s="59"/>
    </row>
    <row r="14" spans="1:34" x14ac:dyDescent="0.3">
      <c r="A14" t="s">
        <v>8</v>
      </c>
      <c r="B14">
        <v>4483.299</v>
      </c>
      <c r="C14">
        <v>3901.931</v>
      </c>
      <c r="D14">
        <v>3868.4679999999998</v>
      </c>
      <c r="E14">
        <v>3875.6640000000002</v>
      </c>
      <c r="F14">
        <v>3905.1280000000002</v>
      </c>
      <c r="G14">
        <v>7123.924</v>
      </c>
      <c r="L14">
        <f>-0.5*T10</f>
        <v>-2023.7835120469965</v>
      </c>
      <c r="M14">
        <f t="shared" si="1"/>
        <v>0.11862827030512159</v>
      </c>
      <c r="AA14" t="s">
        <v>162</v>
      </c>
    </row>
    <row r="15" spans="1:34" x14ac:dyDescent="0.3">
      <c r="A15" t="s">
        <v>9</v>
      </c>
      <c r="B15">
        <v>4467.4179999999997</v>
      </c>
      <c r="C15">
        <v>3866.9949999999999</v>
      </c>
      <c r="D15">
        <v>3814.4740000000002</v>
      </c>
      <c r="E15">
        <v>3802.614</v>
      </c>
      <c r="F15">
        <v>3813.0219999999999</v>
      </c>
      <c r="G15">
        <v>7076.2749999999996</v>
      </c>
      <c r="L15">
        <f>-0.5*T11</f>
        <v>-2021.6517515929954</v>
      </c>
      <c r="M15">
        <f t="shared" si="1"/>
        <v>1</v>
      </c>
      <c r="AH15" s="40"/>
    </row>
    <row r="16" spans="1:34" x14ac:dyDescent="0.3">
      <c r="A16" t="s">
        <v>10</v>
      </c>
      <c r="L16">
        <f t="shared" ref="L16" si="2">-0.5*T12</f>
        <v>-2040.465991138994</v>
      </c>
      <c r="M16">
        <f t="shared" si="1"/>
        <v>6.7465164551324006E-9</v>
      </c>
    </row>
    <row r="17" spans="1:13" x14ac:dyDescent="0.3">
      <c r="D17" s="4"/>
      <c r="E17" s="4"/>
      <c r="F17" s="4"/>
      <c r="L17" t="e">
        <f>-0.5*#REF!</f>
        <v>#REF!</v>
      </c>
    </row>
    <row r="18" spans="1:13" x14ac:dyDescent="0.3">
      <c r="A18" t="s">
        <v>11</v>
      </c>
      <c r="C18" t="s">
        <v>136</v>
      </c>
      <c r="D18" s="4" t="s">
        <v>136</v>
      </c>
      <c r="E18" s="4" t="s">
        <v>136</v>
      </c>
      <c r="F18" s="4" t="s">
        <v>136</v>
      </c>
      <c r="M18">
        <f>SUM(M12:M16)</f>
        <v>1.1186282770611304</v>
      </c>
    </row>
    <row r="19" spans="1:13" x14ac:dyDescent="0.3">
      <c r="A19" t="s">
        <v>12</v>
      </c>
      <c r="D19" s="4"/>
      <c r="E19" s="4"/>
      <c r="F19" s="4"/>
    </row>
    <row r="20" spans="1:13" x14ac:dyDescent="0.3">
      <c r="D20" s="4"/>
      <c r="E20" s="4"/>
      <c r="F20" s="4"/>
    </row>
    <row r="21" spans="1:13" x14ac:dyDescent="0.3">
      <c r="A21" t="s">
        <v>13</v>
      </c>
      <c r="D21" s="4"/>
      <c r="E21" s="4"/>
      <c r="F21" s="4"/>
    </row>
    <row r="23" spans="1:13" x14ac:dyDescent="0.3">
      <c r="A23" t="s">
        <v>14</v>
      </c>
      <c r="B23">
        <v>810.399</v>
      </c>
      <c r="C23">
        <v>123.294</v>
      </c>
      <c r="D23">
        <v>93.088999999999999</v>
      </c>
      <c r="E23">
        <v>83.942999999999998</v>
      </c>
      <c r="F23">
        <v>1.7390000000000001</v>
      </c>
      <c r="G23">
        <v>15.429</v>
      </c>
    </row>
    <row r="24" spans="1:13" x14ac:dyDescent="0.3">
      <c r="A24" t="s">
        <v>15</v>
      </c>
      <c r="B24">
        <v>26</v>
      </c>
      <c r="C24">
        <v>20</v>
      </c>
      <c r="D24">
        <v>14</v>
      </c>
      <c r="E24">
        <v>8</v>
      </c>
      <c r="F24">
        <v>2</v>
      </c>
      <c r="G24">
        <v>16</v>
      </c>
    </row>
    <row r="25" spans="1:13" x14ac:dyDescent="0.3">
      <c r="A25" t="s">
        <v>16</v>
      </c>
      <c r="B25">
        <v>0</v>
      </c>
      <c r="C25">
        <v>0</v>
      </c>
      <c r="D25">
        <v>0</v>
      </c>
      <c r="E25">
        <v>0</v>
      </c>
      <c r="F25">
        <v>0.41920000000000002</v>
      </c>
      <c r="G25">
        <v>0.49349999999999999</v>
      </c>
    </row>
    <row r="26" spans="1:13" x14ac:dyDescent="0.3">
      <c r="D26" s="4"/>
      <c r="E26" s="4"/>
      <c r="F26" s="4"/>
    </row>
    <row r="27" spans="1:13" x14ac:dyDescent="0.3">
      <c r="A27" t="s">
        <v>17</v>
      </c>
      <c r="D27" s="4"/>
      <c r="E27" s="4"/>
      <c r="F27" s="4"/>
    </row>
    <row r="28" spans="1:13" x14ac:dyDescent="0.3">
      <c r="D28" s="4"/>
      <c r="E28" s="4"/>
      <c r="F28" s="4"/>
    </row>
    <row r="29" spans="1:13" x14ac:dyDescent="0.3">
      <c r="A29" t="s">
        <v>14</v>
      </c>
      <c r="B29">
        <v>425.56799999999998</v>
      </c>
      <c r="C29">
        <v>123.67100000000001</v>
      </c>
      <c r="D29" s="4">
        <v>48.677</v>
      </c>
      <c r="E29" s="4">
        <v>14.343</v>
      </c>
      <c r="F29" s="4">
        <v>2.2770000000000001</v>
      </c>
      <c r="G29">
        <v>22.571000000000002</v>
      </c>
    </row>
    <row r="30" spans="1:13" x14ac:dyDescent="0.3">
      <c r="A30" t="s">
        <v>15</v>
      </c>
      <c r="B30">
        <v>26</v>
      </c>
      <c r="C30" s="4">
        <v>20</v>
      </c>
      <c r="D30" s="4">
        <v>14</v>
      </c>
      <c r="E30">
        <v>8</v>
      </c>
      <c r="F30" s="4">
        <v>2</v>
      </c>
      <c r="G30">
        <v>16</v>
      </c>
    </row>
    <row r="31" spans="1:13" x14ac:dyDescent="0.3">
      <c r="A31" t="s">
        <v>16</v>
      </c>
      <c r="B31">
        <v>0</v>
      </c>
      <c r="C31">
        <v>0</v>
      </c>
      <c r="D31">
        <v>0</v>
      </c>
      <c r="E31">
        <v>7.3300000000000004E-2</v>
      </c>
      <c r="F31">
        <v>0.32019999999999998</v>
      </c>
      <c r="G31">
        <v>0.12570000000000001</v>
      </c>
    </row>
    <row r="32" spans="1:13" x14ac:dyDescent="0.3">
      <c r="D32" s="4"/>
    </row>
    <row r="33" spans="1:19" x14ac:dyDescent="0.3">
      <c r="A33" t="s">
        <v>18</v>
      </c>
      <c r="D33" s="4"/>
    </row>
    <row r="34" spans="1:19" x14ac:dyDescent="0.3">
      <c r="D34" s="4"/>
    </row>
    <row r="35" spans="1:19" x14ac:dyDescent="0.3">
      <c r="A35" t="s">
        <v>13</v>
      </c>
    </row>
    <row r="37" spans="1:19" x14ac:dyDescent="0.3">
      <c r="A37" t="s">
        <v>14</v>
      </c>
      <c r="B37">
        <v>0.80500000000000005</v>
      </c>
      <c r="C37">
        <v>0.80500000000000005</v>
      </c>
      <c r="D37">
        <v>0.80500000000000005</v>
      </c>
      <c r="E37">
        <v>0.80500000000000005</v>
      </c>
      <c r="F37">
        <v>0.80500000000000005</v>
      </c>
      <c r="G37">
        <v>121.929</v>
      </c>
    </row>
    <row r="38" spans="1:19" x14ac:dyDescent="0.3">
      <c r="A38" t="s">
        <v>15</v>
      </c>
      <c r="B38">
        <v>15</v>
      </c>
      <c r="C38">
        <v>15</v>
      </c>
      <c r="D38">
        <v>15</v>
      </c>
      <c r="E38">
        <v>15</v>
      </c>
      <c r="F38">
        <v>15</v>
      </c>
      <c r="G38">
        <v>86</v>
      </c>
    </row>
    <row r="39" spans="1:19" x14ac:dyDescent="0.3">
      <c r="A39" t="s">
        <v>16</v>
      </c>
      <c r="B39">
        <v>1</v>
      </c>
      <c r="C39">
        <v>1</v>
      </c>
      <c r="D39">
        <v>1</v>
      </c>
      <c r="E39">
        <v>1</v>
      </c>
      <c r="F39">
        <v>1</v>
      </c>
      <c r="G39">
        <v>6.6E-3</v>
      </c>
    </row>
    <row r="41" spans="1:19" x14ac:dyDescent="0.3">
      <c r="A41" t="s">
        <v>17</v>
      </c>
      <c r="P41" s="4"/>
      <c r="Q41" s="4"/>
      <c r="R41" s="4"/>
      <c r="S41" s="4"/>
    </row>
    <row r="42" spans="1:19" x14ac:dyDescent="0.3">
      <c r="P42" s="4"/>
      <c r="Q42" s="4"/>
      <c r="R42" s="4"/>
      <c r="S42" s="4"/>
    </row>
    <row r="43" spans="1:19" x14ac:dyDescent="0.3">
      <c r="A43" t="s">
        <v>14</v>
      </c>
      <c r="B43">
        <v>1.181</v>
      </c>
      <c r="C43">
        <v>1.181</v>
      </c>
      <c r="D43">
        <v>1.181</v>
      </c>
      <c r="E43">
        <v>1.181</v>
      </c>
      <c r="F43">
        <v>1.181</v>
      </c>
      <c r="G43">
        <v>79.349000000000004</v>
      </c>
      <c r="P43" s="4"/>
      <c r="Q43" s="4"/>
      <c r="R43" s="4"/>
      <c r="S43" s="4"/>
    </row>
    <row r="44" spans="1:19" x14ac:dyDescent="0.3">
      <c r="A44" t="s">
        <v>15</v>
      </c>
      <c r="B44">
        <v>15</v>
      </c>
      <c r="C44">
        <v>15</v>
      </c>
      <c r="D44">
        <v>15</v>
      </c>
      <c r="E44">
        <v>15</v>
      </c>
      <c r="F44">
        <v>15</v>
      </c>
      <c r="G44">
        <v>86</v>
      </c>
      <c r="P44" s="4"/>
      <c r="Q44" s="4"/>
      <c r="R44" s="4"/>
      <c r="S44" s="4"/>
    </row>
    <row r="45" spans="1:19" x14ac:dyDescent="0.3">
      <c r="A45" t="s">
        <v>16</v>
      </c>
      <c r="B45">
        <v>1</v>
      </c>
      <c r="C45">
        <v>1</v>
      </c>
      <c r="D45">
        <v>1</v>
      </c>
      <c r="E45">
        <v>1</v>
      </c>
      <c r="F45">
        <v>1</v>
      </c>
      <c r="G45">
        <v>0.68069999999999997</v>
      </c>
      <c r="P45" s="4"/>
      <c r="Q45" s="4"/>
      <c r="R45" s="4"/>
      <c r="S45" s="4"/>
    </row>
    <row r="47" spans="1:19" x14ac:dyDescent="0.3">
      <c r="A47" t="s">
        <v>33</v>
      </c>
      <c r="B47">
        <v>1</v>
      </c>
      <c r="C47">
        <v>0.88800000000000001</v>
      </c>
      <c r="D47">
        <v>0.878</v>
      </c>
      <c r="E47">
        <v>0.90600000000000003</v>
      </c>
      <c r="F47">
        <v>0.92700000000000005</v>
      </c>
      <c r="G47">
        <v>1</v>
      </c>
    </row>
    <row r="50" spans="16:19" x14ac:dyDescent="0.3">
      <c r="P50" s="4"/>
    </row>
    <row r="51" spans="16:19" x14ac:dyDescent="0.3">
      <c r="P51" s="4"/>
    </row>
    <row r="52" spans="16:19" x14ac:dyDescent="0.3">
      <c r="P52" s="4"/>
    </row>
    <row r="53" spans="16:19" x14ac:dyDescent="0.3">
      <c r="P53" s="4"/>
    </row>
    <row r="54" spans="16:19" x14ac:dyDescent="0.3">
      <c r="P54" s="4"/>
    </row>
    <row r="56" spans="16:19" x14ac:dyDescent="0.3">
      <c r="P56" s="4"/>
      <c r="Q56" s="4"/>
      <c r="R56" s="4"/>
      <c r="S56" s="4"/>
    </row>
    <row r="57" spans="16:19" x14ac:dyDescent="0.3">
      <c r="P57" s="4"/>
      <c r="Q57" s="4"/>
      <c r="R57" s="4"/>
      <c r="S57" s="4"/>
    </row>
    <row r="58" spans="16:19" x14ac:dyDescent="0.3">
      <c r="P58" s="4"/>
      <c r="Q58" s="4"/>
      <c r="R58" s="4"/>
      <c r="S58" s="4"/>
    </row>
    <row r="59" spans="16:19" x14ac:dyDescent="0.3">
      <c r="P59" s="4"/>
      <c r="Q59" s="4"/>
      <c r="R59" s="4"/>
      <c r="S59" s="4"/>
    </row>
  </sheetData>
  <mergeCells count="4">
    <mergeCell ref="Y1:AA1"/>
    <mergeCell ref="O8:O12"/>
    <mergeCell ref="O3:O7"/>
    <mergeCell ref="X1:X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1"/>
  <sheetViews>
    <sheetView workbookViewId="0">
      <selection activeCell="G29" sqref="G29"/>
    </sheetView>
  </sheetViews>
  <sheetFormatPr defaultRowHeight="14.4" x14ac:dyDescent="0.3"/>
  <sheetData>
    <row r="1" spans="1:12" x14ac:dyDescent="0.3">
      <c r="G1" t="s">
        <v>69</v>
      </c>
      <c r="H1" t="s">
        <v>70</v>
      </c>
      <c r="I1" t="s">
        <v>71</v>
      </c>
      <c r="J1" t="s">
        <v>72</v>
      </c>
      <c r="K1" t="s">
        <v>73</v>
      </c>
    </row>
    <row r="3" spans="1:12" x14ac:dyDescent="0.3">
      <c r="A3" t="s">
        <v>83</v>
      </c>
      <c r="B3" t="s">
        <v>98</v>
      </c>
      <c r="C3" t="s">
        <v>99</v>
      </c>
      <c r="D3" t="s">
        <v>100</v>
      </c>
      <c r="F3" t="s">
        <v>101</v>
      </c>
      <c r="G3" t="s">
        <v>74</v>
      </c>
      <c r="H3" t="s">
        <v>75</v>
      </c>
      <c r="I3" t="s">
        <v>76</v>
      </c>
      <c r="J3" t="s">
        <v>77</v>
      </c>
      <c r="K3" t="s">
        <v>78</v>
      </c>
    </row>
    <row r="4" spans="1:12" x14ac:dyDescent="0.3">
      <c r="A4" t="s">
        <v>84</v>
      </c>
      <c r="B4" t="s">
        <v>88</v>
      </c>
      <c r="C4" t="s">
        <v>89</v>
      </c>
      <c r="D4" t="s">
        <v>90</v>
      </c>
      <c r="E4" t="s">
        <v>91</v>
      </c>
      <c r="F4" t="s">
        <v>92</v>
      </c>
      <c r="G4" t="s">
        <v>79</v>
      </c>
      <c r="H4" t="s">
        <v>80</v>
      </c>
      <c r="I4" t="s">
        <v>85</v>
      </c>
      <c r="J4" t="s">
        <v>81</v>
      </c>
      <c r="K4" t="s">
        <v>2</v>
      </c>
      <c r="L4" t="s">
        <v>82</v>
      </c>
    </row>
    <row r="5" spans="1:12" x14ac:dyDescent="0.3">
      <c r="A5">
        <v>32</v>
      </c>
      <c r="B5">
        <v>1</v>
      </c>
      <c r="C5">
        <v>1</v>
      </c>
      <c r="D5">
        <v>1</v>
      </c>
      <c r="E5">
        <v>1</v>
      </c>
      <c r="F5">
        <v>1</v>
      </c>
      <c r="G5">
        <v>442</v>
      </c>
      <c r="H5">
        <v>431.54</v>
      </c>
      <c r="I5">
        <v>0.62</v>
      </c>
      <c r="J5">
        <v>0.16</v>
      </c>
      <c r="K5">
        <v>8.2799999999999994</v>
      </c>
    </row>
    <row r="6" spans="1:12" x14ac:dyDescent="0.3">
      <c r="A6">
        <v>8</v>
      </c>
      <c r="B6">
        <v>1</v>
      </c>
      <c r="C6">
        <v>1</v>
      </c>
      <c r="D6">
        <v>1</v>
      </c>
      <c r="E6">
        <v>0</v>
      </c>
      <c r="F6">
        <v>0</v>
      </c>
      <c r="G6">
        <v>103</v>
      </c>
      <c r="H6">
        <v>104</v>
      </c>
      <c r="I6">
        <v>-0.1</v>
      </c>
      <c r="J6">
        <v>-0.05</v>
      </c>
      <c r="K6">
        <v>3.02</v>
      </c>
    </row>
    <row r="7" spans="1:12" x14ac:dyDescent="0.3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92</v>
      </c>
      <c r="H7">
        <v>89.6</v>
      </c>
      <c r="I7">
        <v>0.26</v>
      </c>
      <c r="J7">
        <v>0.06</v>
      </c>
      <c r="K7">
        <v>3.51</v>
      </c>
    </row>
    <row r="8" spans="1:12" x14ac:dyDescent="0.3">
      <c r="A8">
        <v>24</v>
      </c>
      <c r="B8">
        <v>1</v>
      </c>
      <c r="C8">
        <v>1</v>
      </c>
      <c r="D8">
        <v>1</v>
      </c>
      <c r="E8">
        <v>0</v>
      </c>
      <c r="F8">
        <v>1</v>
      </c>
      <c r="G8">
        <v>83</v>
      </c>
      <c r="H8">
        <v>91.37</v>
      </c>
      <c r="I8">
        <v>-0.91</v>
      </c>
      <c r="J8">
        <v>0.76</v>
      </c>
      <c r="K8">
        <v>-14.52</v>
      </c>
    </row>
    <row r="9" spans="1:12" x14ac:dyDescent="0.3">
      <c r="A9">
        <v>31</v>
      </c>
      <c r="B9">
        <v>0</v>
      </c>
      <c r="C9">
        <v>1</v>
      </c>
      <c r="D9">
        <v>1</v>
      </c>
      <c r="E9">
        <v>1</v>
      </c>
      <c r="F9">
        <v>1</v>
      </c>
      <c r="G9">
        <v>67</v>
      </c>
      <c r="H9">
        <v>70.87</v>
      </c>
      <c r="I9">
        <v>-0.47</v>
      </c>
      <c r="J9">
        <v>0.21</v>
      </c>
      <c r="K9">
        <v>-8.06</v>
      </c>
    </row>
    <row r="10" spans="1:12" x14ac:dyDescent="0.3">
      <c r="A10">
        <v>29</v>
      </c>
      <c r="B10">
        <v>0</v>
      </c>
      <c r="C10">
        <v>0</v>
      </c>
      <c r="D10">
        <v>1</v>
      </c>
      <c r="E10">
        <v>1</v>
      </c>
      <c r="F10">
        <v>1</v>
      </c>
      <c r="G10">
        <v>48</v>
      </c>
      <c r="H10">
        <v>45.7</v>
      </c>
      <c r="I10">
        <v>0.35</v>
      </c>
      <c r="J10">
        <v>0.11</v>
      </c>
      <c r="K10">
        <v>3.71</v>
      </c>
    </row>
    <row r="11" spans="1:12" x14ac:dyDescent="0.3">
      <c r="A11">
        <v>16</v>
      </c>
      <c r="B11">
        <v>1</v>
      </c>
      <c r="C11">
        <v>1</v>
      </c>
      <c r="D11">
        <v>1</v>
      </c>
      <c r="E11">
        <v>1</v>
      </c>
      <c r="F11">
        <v>0</v>
      </c>
      <c r="G11">
        <v>45</v>
      </c>
      <c r="H11">
        <v>43.88</v>
      </c>
      <c r="I11">
        <v>0.17</v>
      </c>
      <c r="J11">
        <v>0.03</v>
      </c>
      <c r="K11">
        <v>2.8</v>
      </c>
    </row>
    <row r="12" spans="1:12" x14ac:dyDescent="0.3">
      <c r="A12">
        <v>25</v>
      </c>
      <c r="B12">
        <v>0</v>
      </c>
      <c r="C12">
        <v>0</v>
      </c>
      <c r="D12">
        <v>0</v>
      </c>
      <c r="E12">
        <v>1</v>
      </c>
      <c r="F12">
        <v>1</v>
      </c>
      <c r="G12">
        <v>38</v>
      </c>
      <c r="H12">
        <v>34.04</v>
      </c>
      <c r="I12">
        <v>0.69</v>
      </c>
      <c r="J12">
        <v>0.46</v>
      </c>
      <c r="K12">
        <v>7.71</v>
      </c>
    </row>
    <row r="13" spans="1:12" x14ac:dyDescent="0.3">
      <c r="A13">
        <v>30</v>
      </c>
      <c r="B13">
        <v>1</v>
      </c>
      <c r="C13">
        <v>0</v>
      </c>
      <c r="D13">
        <v>1</v>
      </c>
      <c r="E13">
        <v>1</v>
      </c>
      <c r="F13">
        <v>1</v>
      </c>
      <c r="G13">
        <v>35</v>
      </c>
      <c r="H13">
        <v>35.28</v>
      </c>
      <c r="I13">
        <v>-0.05</v>
      </c>
      <c r="J13">
        <v>0</v>
      </c>
      <c r="K13">
        <v>-0.35</v>
      </c>
    </row>
    <row r="14" spans="1:12" x14ac:dyDescent="0.3">
      <c r="A14">
        <v>17</v>
      </c>
      <c r="B14">
        <v>0</v>
      </c>
      <c r="C14">
        <v>0</v>
      </c>
      <c r="D14">
        <v>0</v>
      </c>
      <c r="E14">
        <v>0</v>
      </c>
      <c r="F14">
        <v>1</v>
      </c>
      <c r="G14">
        <v>30</v>
      </c>
      <c r="H14">
        <v>31.25</v>
      </c>
      <c r="I14">
        <v>-0.23</v>
      </c>
      <c r="J14">
        <v>-0.01</v>
      </c>
      <c r="K14">
        <v>0.31</v>
      </c>
    </row>
    <row r="15" spans="1:12" x14ac:dyDescent="0.3">
      <c r="A15">
        <v>5</v>
      </c>
      <c r="B15">
        <v>0</v>
      </c>
      <c r="C15">
        <v>0</v>
      </c>
      <c r="D15">
        <v>1</v>
      </c>
      <c r="E15">
        <v>0</v>
      </c>
      <c r="F15">
        <v>0</v>
      </c>
      <c r="G15">
        <v>30</v>
      </c>
      <c r="H15">
        <v>28.98</v>
      </c>
      <c r="I15">
        <v>0.19</v>
      </c>
      <c r="J15">
        <v>0.02</v>
      </c>
      <c r="K15">
        <v>0.63</v>
      </c>
    </row>
    <row r="16" spans="1:12" x14ac:dyDescent="0.3">
      <c r="A16">
        <v>21</v>
      </c>
      <c r="B16">
        <v>0</v>
      </c>
      <c r="C16">
        <v>0</v>
      </c>
      <c r="D16">
        <v>1</v>
      </c>
      <c r="E16">
        <v>0</v>
      </c>
      <c r="F16">
        <v>1</v>
      </c>
      <c r="G16">
        <v>29</v>
      </c>
      <c r="H16">
        <v>35.03</v>
      </c>
      <c r="I16">
        <v>-1.03</v>
      </c>
      <c r="J16">
        <v>1.02</v>
      </c>
      <c r="K16">
        <v>-9.6199999999999992</v>
      </c>
    </row>
    <row r="17" spans="1:11" x14ac:dyDescent="0.3">
      <c r="A17">
        <v>23</v>
      </c>
      <c r="B17">
        <v>0</v>
      </c>
      <c r="C17">
        <v>1</v>
      </c>
      <c r="D17">
        <v>1</v>
      </c>
      <c r="E17">
        <v>0</v>
      </c>
      <c r="F17">
        <v>1</v>
      </c>
      <c r="G17">
        <v>29</v>
      </c>
      <c r="H17">
        <v>18.760000000000002</v>
      </c>
      <c r="I17">
        <v>2.38</v>
      </c>
      <c r="J17">
        <v>5.59</v>
      </c>
      <c r="K17">
        <v>24.25</v>
      </c>
    </row>
    <row r="18" spans="1:11" x14ac:dyDescent="0.3">
      <c r="A18">
        <v>28</v>
      </c>
      <c r="B18">
        <v>1</v>
      </c>
      <c r="C18">
        <v>1</v>
      </c>
      <c r="D18">
        <v>0</v>
      </c>
      <c r="E18">
        <v>1</v>
      </c>
      <c r="F18">
        <v>1</v>
      </c>
      <c r="G18">
        <v>22</v>
      </c>
      <c r="H18">
        <v>21.06</v>
      </c>
      <c r="I18">
        <v>0.21</v>
      </c>
      <c r="J18">
        <v>0.04</v>
      </c>
      <c r="K18">
        <v>2.12</v>
      </c>
    </row>
    <row r="19" spans="1:11" x14ac:dyDescent="0.3">
      <c r="A19">
        <v>6</v>
      </c>
      <c r="B19">
        <v>1</v>
      </c>
      <c r="C19">
        <v>0</v>
      </c>
      <c r="D19">
        <v>1</v>
      </c>
      <c r="E19">
        <v>0</v>
      </c>
      <c r="F19">
        <v>0</v>
      </c>
      <c r="G19">
        <v>21</v>
      </c>
      <c r="H19">
        <v>19.84</v>
      </c>
      <c r="I19">
        <v>0.26</v>
      </c>
      <c r="J19">
        <v>0.06</v>
      </c>
      <c r="K19">
        <v>2.92</v>
      </c>
    </row>
    <row r="20" spans="1:11" x14ac:dyDescent="0.3">
      <c r="A20">
        <v>22</v>
      </c>
      <c r="B20">
        <v>1</v>
      </c>
      <c r="C20">
        <v>0</v>
      </c>
      <c r="D20">
        <v>1</v>
      </c>
      <c r="E20">
        <v>0</v>
      </c>
      <c r="F20">
        <v>1</v>
      </c>
      <c r="G20">
        <v>19</v>
      </c>
      <c r="H20">
        <v>18.25</v>
      </c>
      <c r="I20">
        <v>0.18</v>
      </c>
      <c r="J20">
        <v>0.03</v>
      </c>
      <c r="K20">
        <v>1.33</v>
      </c>
    </row>
    <row r="21" spans="1:11" x14ac:dyDescent="0.3">
      <c r="A21">
        <v>4</v>
      </c>
      <c r="B21">
        <v>1</v>
      </c>
      <c r="C21">
        <v>1</v>
      </c>
      <c r="D21">
        <v>0</v>
      </c>
      <c r="E21">
        <v>0</v>
      </c>
      <c r="F21">
        <v>0</v>
      </c>
      <c r="G21">
        <v>18</v>
      </c>
      <c r="H21">
        <v>21.38</v>
      </c>
      <c r="I21">
        <v>-0.74</v>
      </c>
      <c r="J21">
        <v>0.47</v>
      </c>
      <c r="K21">
        <v>-3.96</v>
      </c>
    </row>
    <row r="22" spans="1:11" x14ac:dyDescent="0.3">
      <c r="A22">
        <v>3</v>
      </c>
      <c r="B22">
        <v>0</v>
      </c>
      <c r="C22">
        <v>1</v>
      </c>
      <c r="D22">
        <v>0</v>
      </c>
      <c r="E22">
        <v>0</v>
      </c>
      <c r="F22">
        <v>0</v>
      </c>
      <c r="G22">
        <v>13</v>
      </c>
      <c r="H22">
        <v>14.31</v>
      </c>
      <c r="I22">
        <v>-0.35</v>
      </c>
      <c r="J22">
        <v>0.12</v>
      </c>
      <c r="K22">
        <v>-2.73</v>
      </c>
    </row>
    <row r="23" spans="1:11" x14ac:dyDescent="0.3">
      <c r="A23">
        <v>2</v>
      </c>
      <c r="B23">
        <v>1</v>
      </c>
      <c r="C23">
        <v>0</v>
      </c>
      <c r="D23">
        <v>0</v>
      </c>
      <c r="E23">
        <v>0</v>
      </c>
      <c r="F23">
        <v>0</v>
      </c>
      <c r="G23">
        <v>13</v>
      </c>
      <c r="H23">
        <v>15.3</v>
      </c>
      <c r="I23">
        <v>-0.59</v>
      </c>
      <c r="J23">
        <v>0.2</v>
      </c>
      <c r="K23">
        <v>-1.47</v>
      </c>
    </row>
    <row r="24" spans="1:11" x14ac:dyDescent="0.3">
      <c r="A24">
        <v>7</v>
      </c>
      <c r="B24">
        <v>0</v>
      </c>
      <c r="C24">
        <v>1</v>
      </c>
      <c r="D24">
        <v>1</v>
      </c>
      <c r="E24">
        <v>0</v>
      </c>
      <c r="F24">
        <v>0</v>
      </c>
      <c r="G24">
        <v>12</v>
      </c>
      <c r="H24">
        <v>12.44</v>
      </c>
      <c r="I24">
        <v>-0.12</v>
      </c>
      <c r="J24">
        <v>0.02</v>
      </c>
      <c r="K24">
        <v>-0.87</v>
      </c>
    </row>
    <row r="25" spans="1:11" x14ac:dyDescent="0.3">
      <c r="A25">
        <v>20</v>
      </c>
      <c r="B25">
        <v>1</v>
      </c>
      <c r="C25">
        <v>1</v>
      </c>
      <c r="D25">
        <v>0</v>
      </c>
      <c r="E25">
        <v>0</v>
      </c>
      <c r="F25">
        <v>1</v>
      </c>
      <c r="G25">
        <v>11</v>
      </c>
      <c r="H25">
        <v>9.64</v>
      </c>
      <c r="I25">
        <v>0.44</v>
      </c>
      <c r="J25">
        <v>0.17</v>
      </c>
      <c r="K25">
        <v>3.82</v>
      </c>
    </row>
    <row r="26" spans="1:11" x14ac:dyDescent="0.3">
      <c r="A26">
        <v>9</v>
      </c>
      <c r="B26">
        <v>0</v>
      </c>
      <c r="C26">
        <v>0</v>
      </c>
      <c r="D26">
        <v>0</v>
      </c>
      <c r="E26">
        <v>1</v>
      </c>
      <c r="F26">
        <v>0</v>
      </c>
      <c r="G26">
        <v>10</v>
      </c>
      <c r="H26">
        <v>11.87</v>
      </c>
      <c r="I26">
        <v>-0.54</v>
      </c>
      <c r="J26">
        <v>0.28999999999999998</v>
      </c>
      <c r="K26">
        <v>-3.89</v>
      </c>
    </row>
    <row r="27" spans="1:11" x14ac:dyDescent="0.3">
      <c r="A27">
        <v>18</v>
      </c>
      <c r="B27">
        <v>1</v>
      </c>
      <c r="C27">
        <v>0</v>
      </c>
      <c r="D27">
        <v>0</v>
      </c>
      <c r="E27">
        <v>0</v>
      </c>
      <c r="F27">
        <v>1</v>
      </c>
      <c r="G27">
        <v>10</v>
      </c>
      <c r="H27">
        <v>10.26</v>
      </c>
      <c r="I27">
        <v>-0.08</v>
      </c>
      <c r="J27">
        <v>0</v>
      </c>
      <c r="K27">
        <v>0.09</v>
      </c>
    </row>
    <row r="28" spans="1:11" x14ac:dyDescent="0.3">
      <c r="A28">
        <v>26</v>
      </c>
      <c r="B28">
        <v>1</v>
      </c>
      <c r="C28">
        <v>0</v>
      </c>
      <c r="D28">
        <v>0</v>
      </c>
      <c r="E28">
        <v>1</v>
      </c>
      <c r="F28">
        <v>1</v>
      </c>
      <c r="G28">
        <v>10</v>
      </c>
      <c r="H28">
        <v>12.39</v>
      </c>
      <c r="I28">
        <v>-0.68</v>
      </c>
      <c r="J28">
        <v>0.26</v>
      </c>
      <c r="K28">
        <v>-1.45</v>
      </c>
    </row>
    <row r="29" spans="1:11" x14ac:dyDescent="0.3">
      <c r="A29">
        <v>41</v>
      </c>
      <c r="B29">
        <v>1</v>
      </c>
      <c r="C29">
        <v>1</v>
      </c>
      <c r="D29">
        <v>1</v>
      </c>
      <c r="E29" t="s">
        <v>86</v>
      </c>
      <c r="F29">
        <v>1</v>
      </c>
      <c r="G29">
        <v>10</v>
      </c>
      <c r="H29">
        <v>11.89</v>
      </c>
      <c r="I29">
        <v>-0.71</v>
      </c>
      <c r="J29">
        <v>0.02</v>
      </c>
      <c r="K29">
        <v>-0.14000000000000001</v>
      </c>
    </row>
    <row r="30" spans="1:11" x14ac:dyDescent="0.3">
      <c r="A30">
        <v>12</v>
      </c>
      <c r="B30">
        <v>1</v>
      </c>
      <c r="C30">
        <v>1</v>
      </c>
      <c r="D30">
        <v>0</v>
      </c>
      <c r="E30">
        <v>1</v>
      </c>
      <c r="F30">
        <v>0</v>
      </c>
      <c r="G30">
        <v>9</v>
      </c>
      <c r="H30">
        <v>8.57</v>
      </c>
      <c r="I30">
        <v>0.15</v>
      </c>
      <c r="J30">
        <v>0.01</v>
      </c>
      <c r="K30">
        <v>0.32</v>
      </c>
    </row>
    <row r="31" spans="1:11" x14ac:dyDescent="0.3">
      <c r="A31">
        <v>19</v>
      </c>
      <c r="B31">
        <v>0</v>
      </c>
      <c r="C31">
        <v>1</v>
      </c>
      <c r="D31">
        <v>0</v>
      </c>
      <c r="E31">
        <v>0</v>
      </c>
      <c r="F31">
        <v>1</v>
      </c>
      <c r="G31">
        <v>8</v>
      </c>
      <c r="H31">
        <v>7.34</v>
      </c>
      <c r="I31">
        <v>0.24</v>
      </c>
      <c r="J31">
        <v>0.05</v>
      </c>
      <c r="K31">
        <v>0.99</v>
      </c>
    </row>
    <row r="32" spans="1:11" x14ac:dyDescent="0.3">
      <c r="A32">
        <v>35</v>
      </c>
      <c r="B32">
        <v>1</v>
      </c>
      <c r="C32">
        <v>1</v>
      </c>
      <c r="D32">
        <v>1</v>
      </c>
      <c r="E32" t="s">
        <v>86</v>
      </c>
      <c r="F32">
        <v>0</v>
      </c>
      <c r="G32">
        <v>7</v>
      </c>
      <c r="H32">
        <v>3.36</v>
      </c>
      <c r="I32">
        <v>2.11</v>
      </c>
      <c r="J32">
        <v>0.22</v>
      </c>
      <c r="K32">
        <v>0.27</v>
      </c>
    </row>
    <row r="33" spans="1:11" x14ac:dyDescent="0.3">
      <c r="A33">
        <v>14</v>
      </c>
      <c r="B33">
        <v>1</v>
      </c>
      <c r="C33">
        <v>0</v>
      </c>
      <c r="D33">
        <v>1</v>
      </c>
      <c r="E33">
        <v>1</v>
      </c>
      <c r="F33">
        <v>0</v>
      </c>
      <c r="G33">
        <v>6</v>
      </c>
      <c r="H33">
        <v>7.48</v>
      </c>
      <c r="I33">
        <v>-0.54</v>
      </c>
      <c r="J33">
        <v>0.28000000000000003</v>
      </c>
      <c r="K33">
        <v>-3.12</v>
      </c>
    </row>
    <row r="34" spans="1:11" x14ac:dyDescent="0.3">
      <c r="A34">
        <v>13</v>
      </c>
      <c r="B34">
        <v>0</v>
      </c>
      <c r="C34">
        <v>0</v>
      </c>
      <c r="D34">
        <v>1</v>
      </c>
      <c r="E34">
        <v>1</v>
      </c>
      <c r="F34">
        <v>0</v>
      </c>
      <c r="G34">
        <v>5</v>
      </c>
      <c r="H34">
        <v>4.75</v>
      </c>
      <c r="I34">
        <v>0.11</v>
      </c>
      <c r="J34">
        <v>0</v>
      </c>
      <c r="K34">
        <v>0.02</v>
      </c>
    </row>
    <row r="35" spans="1:11" x14ac:dyDescent="0.3">
      <c r="A35">
        <v>11</v>
      </c>
      <c r="B35">
        <v>0</v>
      </c>
      <c r="C35">
        <v>1</v>
      </c>
      <c r="D35">
        <v>0</v>
      </c>
      <c r="E35">
        <v>1</v>
      </c>
      <c r="F35">
        <v>0</v>
      </c>
      <c r="G35">
        <v>5</v>
      </c>
      <c r="H35">
        <v>2.4</v>
      </c>
      <c r="I35">
        <v>1.68</v>
      </c>
      <c r="J35">
        <v>2.81</v>
      </c>
      <c r="K35">
        <v>6.86</v>
      </c>
    </row>
    <row r="36" spans="1:11" x14ac:dyDescent="0.3">
      <c r="A36">
        <v>27</v>
      </c>
      <c r="B36">
        <v>0</v>
      </c>
      <c r="C36">
        <v>1</v>
      </c>
      <c r="D36">
        <v>0</v>
      </c>
      <c r="E36">
        <v>1</v>
      </c>
      <c r="F36">
        <v>1</v>
      </c>
      <c r="G36">
        <v>5</v>
      </c>
      <c r="H36">
        <v>10.17</v>
      </c>
      <c r="I36">
        <v>-1.63</v>
      </c>
      <c r="J36">
        <v>2.62</v>
      </c>
      <c r="K36">
        <v>-7.44</v>
      </c>
    </row>
    <row r="37" spans="1:11" x14ac:dyDescent="0.3">
      <c r="A37">
        <v>10</v>
      </c>
      <c r="B37">
        <v>1</v>
      </c>
      <c r="C37">
        <v>0</v>
      </c>
      <c r="D37">
        <v>0</v>
      </c>
      <c r="E37">
        <v>1</v>
      </c>
      <c r="F37">
        <v>0</v>
      </c>
      <c r="G37">
        <v>4</v>
      </c>
      <c r="H37">
        <v>3.01</v>
      </c>
      <c r="I37">
        <v>0.56999999999999995</v>
      </c>
      <c r="J37">
        <v>0.3</v>
      </c>
      <c r="K37">
        <v>2.91</v>
      </c>
    </row>
    <row r="38" spans="1:11" x14ac:dyDescent="0.3">
      <c r="A38">
        <v>39</v>
      </c>
      <c r="B38">
        <v>0</v>
      </c>
      <c r="C38">
        <v>0</v>
      </c>
      <c r="D38">
        <v>1</v>
      </c>
      <c r="E38" t="s">
        <v>86</v>
      </c>
      <c r="F38">
        <v>1</v>
      </c>
      <c r="G38">
        <v>3</v>
      </c>
      <c r="H38">
        <v>1.84</v>
      </c>
      <c r="I38">
        <v>0.89</v>
      </c>
      <c r="J38">
        <v>-0.14000000000000001</v>
      </c>
      <c r="K38">
        <v>-0.27</v>
      </c>
    </row>
    <row r="39" spans="1:11" x14ac:dyDescent="0.3">
      <c r="A39">
        <v>15</v>
      </c>
      <c r="B39">
        <v>0</v>
      </c>
      <c r="C39">
        <v>1</v>
      </c>
      <c r="D39">
        <v>1</v>
      </c>
      <c r="E39">
        <v>1</v>
      </c>
      <c r="F39">
        <v>0</v>
      </c>
      <c r="G39">
        <v>3</v>
      </c>
      <c r="H39">
        <v>4.24</v>
      </c>
      <c r="I39">
        <v>-0.6</v>
      </c>
      <c r="J39">
        <v>0.36</v>
      </c>
      <c r="K39">
        <v>-2.37</v>
      </c>
    </row>
    <row r="40" spans="1:11" x14ac:dyDescent="0.3">
      <c r="A40">
        <v>40</v>
      </c>
      <c r="B40">
        <v>0</v>
      </c>
      <c r="C40">
        <v>1</v>
      </c>
      <c r="D40">
        <v>1</v>
      </c>
      <c r="E40" t="s">
        <v>86</v>
      </c>
      <c r="F40">
        <v>1</v>
      </c>
      <c r="G40">
        <v>3</v>
      </c>
      <c r="H40">
        <v>2.04</v>
      </c>
      <c r="I40">
        <v>0.7</v>
      </c>
      <c r="J40">
        <v>0.13</v>
      </c>
      <c r="K40">
        <v>0.36</v>
      </c>
    </row>
    <row r="41" spans="1:11" x14ac:dyDescent="0.3">
      <c r="A41">
        <v>49</v>
      </c>
      <c r="B41">
        <v>1</v>
      </c>
      <c r="C41">
        <v>1</v>
      </c>
      <c r="D41">
        <v>1</v>
      </c>
      <c r="E41">
        <v>0</v>
      </c>
      <c r="F41" t="s">
        <v>86</v>
      </c>
      <c r="G41">
        <v>3</v>
      </c>
      <c r="H41">
        <v>1.69</v>
      </c>
      <c r="I41">
        <v>1.1000000000000001</v>
      </c>
      <c r="J41">
        <v>-0.12</v>
      </c>
      <c r="K41">
        <v>-0.19</v>
      </c>
    </row>
    <row r="42" spans="1:11" x14ac:dyDescent="0.3">
      <c r="A42">
        <v>51</v>
      </c>
      <c r="B42">
        <v>1</v>
      </c>
      <c r="C42">
        <v>1</v>
      </c>
      <c r="D42">
        <v>1</v>
      </c>
      <c r="E42">
        <v>1</v>
      </c>
      <c r="F42" t="s">
        <v>86</v>
      </c>
      <c r="G42">
        <v>3</v>
      </c>
      <c r="H42">
        <v>4.0999999999999996</v>
      </c>
      <c r="I42">
        <v>-0.69</v>
      </c>
      <c r="J42">
        <v>-0.02</v>
      </c>
      <c r="K42">
        <v>7.0000000000000007E-2</v>
      </c>
    </row>
    <row r="43" spans="1:11" x14ac:dyDescent="0.3">
      <c r="A43">
        <v>66</v>
      </c>
      <c r="B43">
        <v>1</v>
      </c>
      <c r="C43">
        <v>1</v>
      </c>
      <c r="D43" t="s">
        <v>86</v>
      </c>
      <c r="E43">
        <v>1</v>
      </c>
      <c r="F43">
        <v>1</v>
      </c>
      <c r="G43">
        <v>3</v>
      </c>
      <c r="H43">
        <v>3.9</v>
      </c>
      <c r="I43">
        <v>-0.56999999999999995</v>
      </c>
      <c r="J43">
        <v>-0.02</v>
      </c>
      <c r="K43">
        <v>7.0000000000000007E-2</v>
      </c>
    </row>
    <row r="44" spans="1:11" x14ac:dyDescent="0.3">
      <c r="A44">
        <v>33</v>
      </c>
      <c r="B44">
        <v>0</v>
      </c>
      <c r="C44">
        <v>0</v>
      </c>
      <c r="D44">
        <v>0</v>
      </c>
      <c r="E44" t="s">
        <v>86</v>
      </c>
      <c r="F44">
        <v>0</v>
      </c>
      <c r="G44">
        <v>2</v>
      </c>
      <c r="H44">
        <v>2.31</v>
      </c>
      <c r="I44">
        <v>-0.21</v>
      </c>
      <c r="J44">
        <v>0</v>
      </c>
      <c r="K44">
        <v>-0.01</v>
      </c>
    </row>
    <row r="45" spans="1:11" x14ac:dyDescent="0.3">
      <c r="A45">
        <v>64</v>
      </c>
      <c r="B45">
        <v>1</v>
      </c>
      <c r="C45">
        <v>0</v>
      </c>
      <c r="D45" t="s">
        <v>86</v>
      </c>
      <c r="E45">
        <v>1</v>
      </c>
      <c r="F45">
        <v>1</v>
      </c>
      <c r="G45">
        <v>2</v>
      </c>
      <c r="H45">
        <v>0.41</v>
      </c>
      <c r="I45">
        <v>2.5299999999999998</v>
      </c>
      <c r="J45">
        <v>-0.21</v>
      </c>
      <c r="K45">
        <v>-0.09</v>
      </c>
    </row>
    <row r="46" spans="1:11" x14ac:dyDescent="0.3">
      <c r="A46">
        <v>52</v>
      </c>
      <c r="B46">
        <v>1</v>
      </c>
      <c r="C46" t="s">
        <v>86</v>
      </c>
      <c r="D46">
        <v>0</v>
      </c>
      <c r="E46">
        <v>0</v>
      </c>
      <c r="F46">
        <v>0</v>
      </c>
      <c r="G46">
        <v>2</v>
      </c>
      <c r="H46">
        <v>0.12</v>
      </c>
      <c r="I46">
        <v>5.64</v>
      </c>
      <c r="J46">
        <v>-3.17</v>
      </c>
      <c r="K46">
        <v>-0.35</v>
      </c>
    </row>
    <row r="47" spans="1:11" x14ac:dyDescent="0.3">
      <c r="A47">
        <v>45</v>
      </c>
      <c r="B47">
        <v>0</v>
      </c>
      <c r="C47">
        <v>0</v>
      </c>
      <c r="D47">
        <v>0</v>
      </c>
      <c r="E47">
        <v>0</v>
      </c>
      <c r="F47" t="s">
        <v>86</v>
      </c>
      <c r="G47">
        <v>1</v>
      </c>
      <c r="H47">
        <v>1.04</v>
      </c>
      <c r="I47">
        <v>-0.04</v>
      </c>
      <c r="J47">
        <v>0</v>
      </c>
      <c r="K47">
        <v>0.03</v>
      </c>
    </row>
    <row r="48" spans="1:11" x14ac:dyDescent="0.3">
      <c r="A48">
        <v>36</v>
      </c>
      <c r="B48">
        <v>0</v>
      </c>
      <c r="C48">
        <v>0</v>
      </c>
      <c r="D48">
        <v>0</v>
      </c>
      <c r="E48" t="s">
        <v>86</v>
      </c>
      <c r="F48">
        <v>1</v>
      </c>
      <c r="G48">
        <v>1</v>
      </c>
      <c r="H48">
        <v>1.48</v>
      </c>
      <c r="I48">
        <v>-0.41</v>
      </c>
      <c r="J48">
        <v>-0.05</v>
      </c>
      <c r="K48">
        <v>0.11</v>
      </c>
    </row>
    <row r="49" spans="1:11" x14ac:dyDescent="0.3">
      <c r="A49">
        <v>55</v>
      </c>
      <c r="B49">
        <v>0</v>
      </c>
      <c r="C49">
        <v>0</v>
      </c>
      <c r="D49">
        <v>0</v>
      </c>
      <c r="E49" t="s">
        <v>86</v>
      </c>
      <c r="F49" t="s">
        <v>86</v>
      </c>
      <c r="G49">
        <v>1</v>
      </c>
      <c r="H49">
        <v>0.39</v>
      </c>
      <c r="I49">
        <v>1.04</v>
      </c>
      <c r="J49">
        <v>0.04</v>
      </c>
      <c r="K49">
        <v>0.04</v>
      </c>
    </row>
    <row r="50" spans="1:11" x14ac:dyDescent="0.3">
      <c r="A50">
        <v>47</v>
      </c>
      <c r="B50">
        <v>0</v>
      </c>
      <c r="C50">
        <v>0</v>
      </c>
      <c r="D50">
        <v>1</v>
      </c>
      <c r="E50">
        <v>0</v>
      </c>
      <c r="F50" t="s">
        <v>86</v>
      </c>
      <c r="G50">
        <v>1</v>
      </c>
      <c r="H50">
        <v>0.55000000000000004</v>
      </c>
      <c r="I50">
        <v>0.62</v>
      </c>
      <c r="J50">
        <v>-0.11</v>
      </c>
      <c r="K50">
        <v>-0.16</v>
      </c>
    </row>
    <row r="51" spans="1:11" x14ac:dyDescent="0.3">
      <c r="A51">
        <v>59</v>
      </c>
      <c r="B51">
        <v>0</v>
      </c>
      <c r="C51">
        <v>0</v>
      </c>
      <c r="D51" t="s">
        <v>86</v>
      </c>
      <c r="E51">
        <v>0</v>
      </c>
      <c r="F51">
        <v>0</v>
      </c>
      <c r="G51">
        <v>1</v>
      </c>
      <c r="H51">
        <v>1.02</v>
      </c>
      <c r="I51">
        <v>-0.02</v>
      </c>
      <c r="J51">
        <v>0</v>
      </c>
      <c r="K51">
        <v>0.03</v>
      </c>
    </row>
    <row r="52" spans="1:11" x14ac:dyDescent="0.3">
      <c r="A52">
        <v>62</v>
      </c>
      <c r="B52">
        <v>0</v>
      </c>
      <c r="C52">
        <v>0</v>
      </c>
      <c r="D52" t="s">
        <v>86</v>
      </c>
      <c r="E52">
        <v>0</v>
      </c>
      <c r="F52">
        <v>1</v>
      </c>
      <c r="G52">
        <v>1</v>
      </c>
      <c r="H52">
        <v>0.56999999999999995</v>
      </c>
      <c r="I52">
        <v>0.57999999999999996</v>
      </c>
      <c r="J52">
        <v>-0.1</v>
      </c>
      <c r="K52">
        <v>-0.16</v>
      </c>
    </row>
    <row r="53" spans="1:11" x14ac:dyDescent="0.3">
      <c r="A53">
        <v>61</v>
      </c>
      <c r="B53">
        <v>0</v>
      </c>
      <c r="C53">
        <v>1</v>
      </c>
      <c r="D53" t="s">
        <v>86</v>
      </c>
      <c r="E53">
        <v>0</v>
      </c>
      <c r="F53">
        <v>0</v>
      </c>
      <c r="G53">
        <v>1</v>
      </c>
      <c r="H53">
        <v>0.23</v>
      </c>
      <c r="I53">
        <v>1.62</v>
      </c>
      <c r="J53">
        <v>-0.31</v>
      </c>
      <c r="K53">
        <v>-0.15</v>
      </c>
    </row>
    <row r="54" spans="1:11" x14ac:dyDescent="0.3">
      <c r="A54">
        <v>65</v>
      </c>
      <c r="B54">
        <v>0</v>
      </c>
      <c r="C54">
        <v>1</v>
      </c>
      <c r="D54" t="s">
        <v>86</v>
      </c>
      <c r="E54">
        <v>1</v>
      </c>
      <c r="F54">
        <v>1</v>
      </c>
      <c r="G54">
        <v>1</v>
      </c>
      <c r="H54">
        <v>0.7</v>
      </c>
      <c r="I54">
        <v>0.37</v>
      </c>
      <c r="J54">
        <v>-0.11</v>
      </c>
      <c r="K54">
        <v>-0.25</v>
      </c>
    </row>
    <row r="55" spans="1:11" x14ac:dyDescent="0.3">
      <c r="A55">
        <v>53</v>
      </c>
      <c r="B55">
        <v>0</v>
      </c>
      <c r="C55" t="s">
        <v>86</v>
      </c>
      <c r="D55">
        <v>0</v>
      </c>
      <c r="E55">
        <v>0</v>
      </c>
      <c r="F55">
        <v>1</v>
      </c>
      <c r="G55">
        <v>1</v>
      </c>
      <c r="H55">
        <v>0.12</v>
      </c>
      <c r="I55">
        <v>2.57</v>
      </c>
      <c r="J55">
        <v>0.13</v>
      </c>
      <c r="K55">
        <v>0.03</v>
      </c>
    </row>
    <row r="56" spans="1:11" x14ac:dyDescent="0.3">
      <c r="A56">
        <v>50</v>
      </c>
      <c r="B56">
        <v>1</v>
      </c>
      <c r="C56">
        <v>0</v>
      </c>
      <c r="D56">
        <v>0</v>
      </c>
      <c r="E56">
        <v>1</v>
      </c>
      <c r="F56" t="s">
        <v>86</v>
      </c>
      <c r="G56">
        <v>1</v>
      </c>
      <c r="H56">
        <v>0.13</v>
      </c>
      <c r="I56">
        <v>2.39</v>
      </c>
      <c r="J56">
        <v>0.21</v>
      </c>
      <c r="K56">
        <v>0.06</v>
      </c>
    </row>
    <row r="57" spans="1:11" x14ac:dyDescent="0.3">
      <c r="A57">
        <v>34</v>
      </c>
      <c r="B57">
        <v>1</v>
      </c>
      <c r="C57">
        <v>0</v>
      </c>
      <c r="D57">
        <v>0</v>
      </c>
      <c r="E57" t="s">
        <v>86</v>
      </c>
      <c r="F57">
        <v>0</v>
      </c>
      <c r="G57">
        <v>1</v>
      </c>
      <c r="H57">
        <v>0.42</v>
      </c>
      <c r="I57">
        <v>0.91</v>
      </c>
      <c r="J57">
        <v>0.05</v>
      </c>
      <c r="K57">
        <v>0.05</v>
      </c>
    </row>
    <row r="58" spans="1:11" x14ac:dyDescent="0.3">
      <c r="A58">
        <v>37</v>
      </c>
      <c r="B58">
        <v>1</v>
      </c>
      <c r="C58">
        <v>0</v>
      </c>
      <c r="D58">
        <v>0</v>
      </c>
      <c r="E58" t="s">
        <v>86</v>
      </c>
      <c r="F58">
        <v>1</v>
      </c>
      <c r="G58">
        <v>1</v>
      </c>
      <c r="H58">
        <v>0.52</v>
      </c>
      <c r="I58">
        <v>0.68</v>
      </c>
      <c r="J58">
        <v>-0.05</v>
      </c>
      <c r="K58">
        <v>-7.0000000000000007E-2</v>
      </c>
    </row>
    <row r="59" spans="1:11" x14ac:dyDescent="0.3">
      <c r="A59">
        <v>48</v>
      </c>
      <c r="B59">
        <v>1</v>
      </c>
      <c r="C59">
        <v>0</v>
      </c>
      <c r="D59">
        <v>1</v>
      </c>
      <c r="E59">
        <v>0</v>
      </c>
      <c r="F59" t="s">
        <v>86</v>
      </c>
      <c r="G59">
        <v>1</v>
      </c>
      <c r="H59">
        <v>0.33</v>
      </c>
      <c r="I59">
        <v>1.19</v>
      </c>
      <c r="J59">
        <v>0.14000000000000001</v>
      </c>
      <c r="K59">
        <v>0.11</v>
      </c>
    </row>
    <row r="60" spans="1:11" x14ac:dyDescent="0.3">
      <c r="A60">
        <v>60</v>
      </c>
      <c r="B60">
        <v>1</v>
      </c>
      <c r="C60">
        <v>0</v>
      </c>
      <c r="D60" t="s">
        <v>86</v>
      </c>
      <c r="E60">
        <v>0</v>
      </c>
      <c r="F60">
        <v>0</v>
      </c>
      <c r="G60">
        <v>1</v>
      </c>
      <c r="H60">
        <v>0.3</v>
      </c>
      <c r="I60">
        <v>1.28</v>
      </c>
      <c r="J60">
        <v>0.05</v>
      </c>
      <c r="K60">
        <v>0.03</v>
      </c>
    </row>
    <row r="61" spans="1:11" x14ac:dyDescent="0.3">
      <c r="A61">
        <v>67</v>
      </c>
      <c r="B61">
        <v>1</v>
      </c>
      <c r="C61">
        <v>0</v>
      </c>
      <c r="D61" t="s">
        <v>86</v>
      </c>
      <c r="E61" t="s">
        <v>86</v>
      </c>
      <c r="F61" t="s">
        <v>86</v>
      </c>
      <c r="G61">
        <v>1</v>
      </c>
      <c r="H61">
        <v>0.1</v>
      </c>
      <c r="I61">
        <v>3.08</v>
      </c>
      <c r="J61">
        <v>-0.01</v>
      </c>
      <c r="K61">
        <v>0</v>
      </c>
    </row>
    <row r="62" spans="1:11" x14ac:dyDescent="0.3">
      <c r="A62">
        <v>46</v>
      </c>
      <c r="B62">
        <v>1</v>
      </c>
      <c r="C62">
        <v>1</v>
      </c>
      <c r="D62">
        <v>0</v>
      </c>
      <c r="E62">
        <v>0</v>
      </c>
      <c r="F62" t="s">
        <v>86</v>
      </c>
      <c r="G62">
        <v>1</v>
      </c>
      <c r="H62">
        <v>0.27</v>
      </c>
      <c r="I62">
        <v>1.43</v>
      </c>
      <c r="J62">
        <v>-0.05</v>
      </c>
      <c r="K62">
        <v>-0.03</v>
      </c>
    </row>
    <row r="63" spans="1:11" x14ac:dyDescent="0.3">
      <c r="A63">
        <v>38</v>
      </c>
      <c r="B63">
        <v>1</v>
      </c>
      <c r="C63">
        <v>1</v>
      </c>
      <c r="D63">
        <v>0</v>
      </c>
      <c r="E63" t="s">
        <v>86</v>
      </c>
      <c r="F63">
        <v>1</v>
      </c>
      <c r="G63">
        <v>1</v>
      </c>
      <c r="H63">
        <v>0.7</v>
      </c>
      <c r="I63">
        <v>0.37</v>
      </c>
      <c r="J63">
        <v>0.06</v>
      </c>
      <c r="K63">
        <v>0.18</v>
      </c>
    </row>
    <row r="64" spans="1:11" x14ac:dyDescent="0.3">
      <c r="A64">
        <v>56</v>
      </c>
      <c r="B64">
        <v>1</v>
      </c>
      <c r="C64">
        <v>1</v>
      </c>
      <c r="D64">
        <v>0</v>
      </c>
      <c r="E64" t="s">
        <v>86</v>
      </c>
      <c r="F64" t="s">
        <v>86</v>
      </c>
      <c r="G64">
        <v>1</v>
      </c>
      <c r="H64">
        <v>0.14000000000000001</v>
      </c>
      <c r="I64">
        <v>2.33</v>
      </c>
      <c r="J64">
        <v>0.09</v>
      </c>
      <c r="K64">
        <v>0.03</v>
      </c>
    </row>
    <row r="65" spans="1:11" x14ac:dyDescent="0.3">
      <c r="A65">
        <v>57</v>
      </c>
      <c r="B65">
        <v>1</v>
      </c>
      <c r="C65">
        <v>1</v>
      </c>
      <c r="D65">
        <v>1</v>
      </c>
      <c r="E65" t="s">
        <v>86</v>
      </c>
      <c r="F65" t="s">
        <v>86</v>
      </c>
      <c r="G65">
        <v>1</v>
      </c>
      <c r="H65">
        <v>1.58</v>
      </c>
      <c r="I65">
        <v>-0.67</v>
      </c>
      <c r="J65">
        <v>0</v>
      </c>
      <c r="K65">
        <v>0</v>
      </c>
    </row>
    <row r="66" spans="1:11" x14ac:dyDescent="0.3">
      <c r="A66">
        <v>63</v>
      </c>
      <c r="B66">
        <v>1</v>
      </c>
      <c r="C66">
        <v>1</v>
      </c>
      <c r="D66" t="s">
        <v>86</v>
      </c>
      <c r="E66">
        <v>0</v>
      </c>
      <c r="F66">
        <v>1</v>
      </c>
      <c r="G66">
        <v>1</v>
      </c>
      <c r="H66">
        <v>0.87</v>
      </c>
      <c r="I66">
        <v>0.14000000000000001</v>
      </c>
      <c r="J66">
        <v>-0.02</v>
      </c>
      <c r="K66">
        <v>-0.12</v>
      </c>
    </row>
    <row r="67" spans="1:11" x14ac:dyDescent="0.3">
      <c r="A67">
        <v>54</v>
      </c>
      <c r="B67">
        <v>1</v>
      </c>
      <c r="C67" t="s">
        <v>86</v>
      </c>
      <c r="D67">
        <v>1</v>
      </c>
      <c r="E67">
        <v>0</v>
      </c>
      <c r="F67">
        <v>1</v>
      </c>
      <c r="G67">
        <v>1</v>
      </c>
      <c r="H67">
        <v>0.34</v>
      </c>
      <c r="I67">
        <v>1.17</v>
      </c>
      <c r="J67">
        <v>-0.18</v>
      </c>
      <c r="K67">
        <v>-0.13</v>
      </c>
    </row>
    <row r="68" spans="1:11" x14ac:dyDescent="0.3">
      <c r="A68">
        <v>58</v>
      </c>
      <c r="B68">
        <v>1</v>
      </c>
      <c r="C68" t="s">
        <v>86</v>
      </c>
      <c r="D68" t="s">
        <v>86</v>
      </c>
      <c r="E68" t="s">
        <v>86</v>
      </c>
      <c r="F68" t="s">
        <v>86</v>
      </c>
      <c r="G68">
        <v>1</v>
      </c>
      <c r="H68">
        <v>0.67</v>
      </c>
      <c r="I68">
        <v>0.7</v>
      </c>
      <c r="J68">
        <v>0</v>
      </c>
      <c r="K68">
        <v>0</v>
      </c>
    </row>
    <row r="69" spans="1:11" x14ac:dyDescent="0.3">
      <c r="A69">
        <v>43</v>
      </c>
      <c r="B69" t="s">
        <v>86</v>
      </c>
      <c r="C69">
        <v>0</v>
      </c>
      <c r="D69">
        <v>0</v>
      </c>
      <c r="E69">
        <v>0</v>
      </c>
      <c r="F69">
        <v>1</v>
      </c>
      <c r="G69">
        <v>1</v>
      </c>
      <c r="H69">
        <v>0.1</v>
      </c>
      <c r="I69">
        <v>2.94</v>
      </c>
      <c r="J69">
        <v>0.05</v>
      </c>
      <c r="K69">
        <v>0.01</v>
      </c>
    </row>
    <row r="70" spans="1:11" x14ac:dyDescent="0.3">
      <c r="A70">
        <v>44</v>
      </c>
      <c r="B70" t="s">
        <v>86</v>
      </c>
      <c r="C70">
        <v>0</v>
      </c>
      <c r="D70">
        <v>0</v>
      </c>
      <c r="E70">
        <v>1</v>
      </c>
      <c r="F70">
        <v>1</v>
      </c>
      <c r="G70">
        <v>1</v>
      </c>
      <c r="H70">
        <v>0.11</v>
      </c>
      <c r="I70">
        <v>2.75</v>
      </c>
      <c r="J70">
        <v>0.51</v>
      </c>
      <c r="K70">
        <v>0.12</v>
      </c>
    </row>
    <row r="71" spans="1:11" x14ac:dyDescent="0.3">
      <c r="A71">
        <v>42</v>
      </c>
      <c r="B71" t="s">
        <v>86</v>
      </c>
      <c r="C71">
        <v>1</v>
      </c>
      <c r="D71">
        <v>1</v>
      </c>
      <c r="E71">
        <v>0</v>
      </c>
      <c r="F71">
        <v>0</v>
      </c>
      <c r="G71">
        <v>1</v>
      </c>
      <c r="H71">
        <v>0.27</v>
      </c>
      <c r="I71">
        <v>1.46</v>
      </c>
      <c r="J71">
        <v>0.03</v>
      </c>
      <c r="K71">
        <v>0.02</v>
      </c>
    </row>
  </sheetData>
  <sortState xmlns:xlrd2="http://schemas.microsoft.com/office/spreadsheetml/2017/richdata2" ref="A5:K71">
    <sortCondition descending="1" ref="G5:G71"/>
    <sortCondition ref="B5:B71"/>
    <sortCondition ref="C5:C71"/>
    <sortCondition ref="D5:D71"/>
    <sortCondition ref="E5:E71"/>
    <sortCondition ref="F5:F7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8"/>
  <sheetViews>
    <sheetView topLeftCell="A2" zoomScaleNormal="100" workbookViewId="0">
      <selection sqref="A1:F1048576"/>
    </sheetView>
  </sheetViews>
  <sheetFormatPr defaultRowHeight="14.4" x14ac:dyDescent="0.3"/>
  <sheetData>
    <row r="1" spans="1:11" x14ac:dyDescent="0.3">
      <c r="A1" t="s">
        <v>87</v>
      </c>
      <c r="B1" t="s">
        <v>88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</row>
    <row r="2" spans="1:11" x14ac:dyDescent="0.3">
      <c r="A2">
        <v>442</v>
      </c>
      <c r="B2">
        <v>1</v>
      </c>
      <c r="C2">
        <v>1</v>
      </c>
      <c r="D2">
        <v>1</v>
      </c>
      <c r="E2">
        <v>1</v>
      </c>
      <c r="F2">
        <v>1</v>
      </c>
      <c r="G2">
        <v>0.96599999999999997</v>
      </c>
      <c r="H2">
        <v>2.7E-2</v>
      </c>
      <c r="I2">
        <v>8.0000000000000002E-3</v>
      </c>
      <c r="J2">
        <v>0</v>
      </c>
      <c r="K2">
        <v>1</v>
      </c>
    </row>
    <row r="3" spans="1:11" x14ac:dyDescent="0.3">
      <c r="A3">
        <v>83</v>
      </c>
      <c r="B3">
        <v>1</v>
      </c>
      <c r="C3">
        <v>1</v>
      </c>
      <c r="D3">
        <v>1</v>
      </c>
      <c r="E3">
        <v>0</v>
      </c>
      <c r="F3">
        <v>1</v>
      </c>
      <c r="G3">
        <v>0.67400000000000004</v>
      </c>
      <c r="H3">
        <v>0.29899999999999999</v>
      </c>
      <c r="I3">
        <v>2.7E-2</v>
      </c>
      <c r="J3">
        <v>0</v>
      </c>
      <c r="K3">
        <v>1</v>
      </c>
    </row>
    <row r="4" spans="1:11" x14ac:dyDescent="0.3">
      <c r="A4">
        <v>67</v>
      </c>
      <c r="B4">
        <v>0</v>
      </c>
      <c r="C4">
        <v>1</v>
      </c>
      <c r="D4">
        <v>1</v>
      </c>
      <c r="E4">
        <v>1</v>
      </c>
      <c r="F4">
        <v>1</v>
      </c>
      <c r="G4">
        <v>0.85</v>
      </c>
      <c r="H4">
        <v>1.2999999999999999E-2</v>
      </c>
      <c r="I4">
        <v>0.13600000000000001</v>
      </c>
      <c r="J4">
        <v>0</v>
      </c>
      <c r="K4">
        <v>1</v>
      </c>
    </row>
    <row r="5" spans="1:11" x14ac:dyDescent="0.3">
      <c r="A5">
        <v>35</v>
      </c>
      <c r="B5">
        <v>1</v>
      </c>
      <c r="C5">
        <v>0</v>
      </c>
      <c r="D5">
        <v>1</v>
      </c>
      <c r="E5">
        <v>1</v>
      </c>
      <c r="F5">
        <v>1</v>
      </c>
      <c r="G5">
        <v>0.54100000000000004</v>
      </c>
      <c r="H5">
        <v>0.05</v>
      </c>
      <c r="I5">
        <v>0.40799999999999997</v>
      </c>
      <c r="J5">
        <v>1E-3</v>
      </c>
      <c r="K5">
        <v>1</v>
      </c>
    </row>
    <row r="6" spans="1:11" x14ac:dyDescent="0.3">
      <c r="A6">
        <v>29</v>
      </c>
      <c r="B6">
        <v>0</v>
      </c>
      <c r="C6">
        <v>1</v>
      </c>
      <c r="D6">
        <v>1</v>
      </c>
      <c r="E6">
        <v>0</v>
      </c>
      <c r="F6">
        <v>1</v>
      </c>
      <c r="G6">
        <v>0.47399999999999998</v>
      </c>
      <c r="H6">
        <v>0.11899999999999999</v>
      </c>
      <c r="I6">
        <v>0.39300000000000002</v>
      </c>
      <c r="J6">
        <v>1.2999999999999999E-2</v>
      </c>
      <c r="K6">
        <v>1</v>
      </c>
    </row>
    <row r="7" spans="1:11" x14ac:dyDescent="0.3">
      <c r="A7">
        <v>22</v>
      </c>
      <c r="B7">
        <v>1</v>
      </c>
      <c r="C7">
        <v>1</v>
      </c>
      <c r="D7">
        <v>0</v>
      </c>
      <c r="E7">
        <v>1</v>
      </c>
      <c r="F7">
        <v>1</v>
      </c>
      <c r="G7">
        <v>0.77500000000000002</v>
      </c>
      <c r="H7">
        <v>0.104</v>
      </c>
      <c r="I7">
        <v>0.121</v>
      </c>
      <c r="J7">
        <v>1E-3</v>
      </c>
      <c r="K7">
        <v>1</v>
      </c>
    </row>
    <row r="8" spans="1:11" x14ac:dyDescent="0.3">
      <c r="A8">
        <v>10</v>
      </c>
      <c r="B8">
        <v>1</v>
      </c>
      <c r="C8">
        <v>1</v>
      </c>
      <c r="D8">
        <v>1</v>
      </c>
      <c r="E8" t="s">
        <v>86</v>
      </c>
      <c r="F8">
        <v>1</v>
      </c>
      <c r="G8">
        <v>0.91500000000000004</v>
      </c>
      <c r="H8">
        <v>7.3999999999999996E-2</v>
      </c>
      <c r="I8">
        <v>1.0999999999999999E-2</v>
      </c>
      <c r="J8">
        <v>0</v>
      </c>
      <c r="K8">
        <v>1</v>
      </c>
    </row>
    <row r="9" spans="1:11" x14ac:dyDescent="0.3">
      <c r="A9">
        <v>3</v>
      </c>
      <c r="B9">
        <v>0</v>
      </c>
      <c r="C9">
        <v>1</v>
      </c>
      <c r="D9">
        <v>1</v>
      </c>
      <c r="E9" t="s">
        <v>86</v>
      </c>
      <c r="F9">
        <v>1</v>
      </c>
      <c r="G9">
        <v>0.77100000000000002</v>
      </c>
      <c r="H9">
        <v>3.5000000000000003E-2</v>
      </c>
      <c r="I9">
        <v>0.19</v>
      </c>
      <c r="J9">
        <v>3.0000000000000001E-3</v>
      </c>
      <c r="K9">
        <v>1</v>
      </c>
    </row>
    <row r="10" spans="1:11" x14ac:dyDescent="0.3">
      <c r="A10">
        <v>3</v>
      </c>
      <c r="B10">
        <v>1</v>
      </c>
      <c r="C10">
        <v>1</v>
      </c>
      <c r="D10">
        <v>1</v>
      </c>
      <c r="E10">
        <v>1</v>
      </c>
      <c r="F10" t="s">
        <v>86</v>
      </c>
      <c r="G10">
        <v>0.877</v>
      </c>
      <c r="H10">
        <v>0.11600000000000001</v>
      </c>
      <c r="I10">
        <v>7.0000000000000001E-3</v>
      </c>
      <c r="J10">
        <v>0</v>
      </c>
      <c r="K10">
        <v>1</v>
      </c>
    </row>
    <row r="11" spans="1:11" x14ac:dyDescent="0.3">
      <c r="A11">
        <v>3</v>
      </c>
      <c r="B11">
        <v>1</v>
      </c>
      <c r="C11">
        <v>1</v>
      </c>
      <c r="D11" t="s">
        <v>86</v>
      </c>
      <c r="E11">
        <v>1</v>
      </c>
      <c r="F11">
        <v>1</v>
      </c>
      <c r="G11">
        <v>0.95699999999999996</v>
      </c>
      <c r="H11">
        <v>0.03</v>
      </c>
      <c r="I11">
        <v>1.2999999999999999E-2</v>
      </c>
      <c r="J11">
        <v>0</v>
      </c>
      <c r="K11">
        <v>1</v>
      </c>
    </row>
    <row r="12" spans="1:11" x14ac:dyDescent="0.3">
      <c r="A12">
        <v>1</v>
      </c>
      <c r="B12">
        <v>0</v>
      </c>
      <c r="C12">
        <v>1</v>
      </c>
      <c r="D12" t="s">
        <v>86</v>
      </c>
      <c r="E12">
        <v>1</v>
      </c>
      <c r="F12">
        <v>1</v>
      </c>
      <c r="G12">
        <v>0.77200000000000002</v>
      </c>
      <c r="H12">
        <v>1.4E-2</v>
      </c>
      <c r="I12">
        <v>0.21199999999999999</v>
      </c>
      <c r="J12">
        <v>2E-3</v>
      </c>
      <c r="K12">
        <v>1</v>
      </c>
    </row>
    <row r="13" spans="1:11" x14ac:dyDescent="0.3">
      <c r="A13">
        <v>1</v>
      </c>
      <c r="B13">
        <v>1</v>
      </c>
      <c r="C13">
        <v>1</v>
      </c>
      <c r="D13">
        <v>0</v>
      </c>
      <c r="E13" t="s">
        <v>86</v>
      </c>
      <c r="F13">
        <v>1</v>
      </c>
      <c r="G13">
        <v>0.61</v>
      </c>
      <c r="H13">
        <v>0.24</v>
      </c>
      <c r="I13">
        <v>0.14599999999999999</v>
      </c>
      <c r="J13">
        <v>4.0000000000000001E-3</v>
      </c>
      <c r="K13">
        <v>1</v>
      </c>
    </row>
    <row r="14" spans="1:11" x14ac:dyDescent="0.3">
      <c r="A14">
        <v>1</v>
      </c>
      <c r="B14">
        <v>1</v>
      </c>
      <c r="C14">
        <v>1</v>
      </c>
      <c r="D14">
        <v>1</v>
      </c>
      <c r="E14" t="s">
        <v>86</v>
      </c>
      <c r="F14" t="s">
        <v>86</v>
      </c>
      <c r="G14">
        <v>0.71299999999999997</v>
      </c>
      <c r="H14">
        <v>0.27700000000000002</v>
      </c>
      <c r="I14">
        <v>8.9999999999999993E-3</v>
      </c>
      <c r="J14">
        <v>1E-3</v>
      </c>
      <c r="K14">
        <v>1</v>
      </c>
    </row>
    <row r="15" spans="1:11" x14ac:dyDescent="0.3">
      <c r="A15">
        <v>1</v>
      </c>
      <c r="B15">
        <v>1</v>
      </c>
      <c r="C15">
        <v>1</v>
      </c>
      <c r="D15" t="s">
        <v>86</v>
      </c>
      <c r="E15">
        <v>0</v>
      </c>
      <c r="F15">
        <v>1</v>
      </c>
      <c r="G15">
        <v>0.63300000000000001</v>
      </c>
      <c r="H15">
        <v>0.32100000000000001</v>
      </c>
      <c r="I15">
        <v>4.3999999999999997E-2</v>
      </c>
      <c r="J15">
        <v>1E-3</v>
      </c>
      <c r="K15">
        <v>1</v>
      </c>
    </row>
    <row r="16" spans="1:11" x14ac:dyDescent="0.3">
      <c r="A16">
        <v>1</v>
      </c>
      <c r="B16">
        <v>1</v>
      </c>
      <c r="C16" t="s">
        <v>86</v>
      </c>
      <c r="D16">
        <v>1</v>
      </c>
      <c r="E16">
        <v>0</v>
      </c>
      <c r="F16">
        <v>1</v>
      </c>
      <c r="G16">
        <v>0.58699999999999997</v>
      </c>
      <c r="H16">
        <v>0.28699999999999998</v>
      </c>
      <c r="I16">
        <v>0.123</v>
      </c>
      <c r="J16">
        <v>3.0000000000000001E-3</v>
      </c>
      <c r="K16">
        <v>1</v>
      </c>
    </row>
    <row r="17" spans="1:11" x14ac:dyDescent="0.3">
      <c r="A17">
        <v>1</v>
      </c>
      <c r="B17">
        <v>1</v>
      </c>
      <c r="C17" t="s">
        <v>86</v>
      </c>
      <c r="D17" t="s">
        <v>86</v>
      </c>
      <c r="E17" t="s">
        <v>86</v>
      </c>
      <c r="F17" t="s">
        <v>86</v>
      </c>
      <c r="G17">
        <v>0.60899999999999999</v>
      </c>
      <c r="H17">
        <v>0.29899999999999999</v>
      </c>
      <c r="I17">
        <v>6.6000000000000003E-2</v>
      </c>
      <c r="J17">
        <v>2.5000000000000001E-2</v>
      </c>
      <c r="K17">
        <v>1</v>
      </c>
    </row>
    <row r="18" spans="1:11" x14ac:dyDescent="0.3">
      <c r="A18">
        <v>103</v>
      </c>
      <c r="B18">
        <v>1</v>
      </c>
      <c r="C18">
        <v>1</v>
      </c>
      <c r="D18">
        <v>1</v>
      </c>
      <c r="E18">
        <v>0</v>
      </c>
      <c r="F18">
        <v>0</v>
      </c>
      <c r="G18">
        <v>0</v>
      </c>
      <c r="H18">
        <v>0.995</v>
      </c>
      <c r="I18">
        <v>0</v>
      </c>
      <c r="J18">
        <v>5.0000000000000001E-3</v>
      </c>
      <c r="K18">
        <v>2</v>
      </c>
    </row>
    <row r="19" spans="1:11" x14ac:dyDescent="0.3">
      <c r="A19">
        <v>45</v>
      </c>
      <c r="B19">
        <v>1</v>
      </c>
      <c r="C19">
        <v>1</v>
      </c>
      <c r="D19">
        <v>1</v>
      </c>
      <c r="E19">
        <v>1</v>
      </c>
      <c r="F19">
        <v>0</v>
      </c>
      <c r="G19">
        <v>0</v>
      </c>
      <c r="H19">
        <v>0.997</v>
      </c>
      <c r="I19">
        <v>1E-3</v>
      </c>
      <c r="J19">
        <v>1E-3</v>
      </c>
      <c r="K19">
        <v>2</v>
      </c>
    </row>
    <row r="20" spans="1:11" x14ac:dyDescent="0.3">
      <c r="A20">
        <v>21</v>
      </c>
      <c r="B20">
        <v>1</v>
      </c>
      <c r="C20">
        <v>0</v>
      </c>
      <c r="D20">
        <v>1</v>
      </c>
      <c r="E20">
        <v>0</v>
      </c>
      <c r="F20">
        <v>0</v>
      </c>
      <c r="G20">
        <v>0</v>
      </c>
      <c r="H20">
        <v>0.80400000000000005</v>
      </c>
      <c r="I20">
        <v>1.0999999999999999E-2</v>
      </c>
      <c r="J20">
        <v>0.186</v>
      </c>
      <c r="K20">
        <v>2</v>
      </c>
    </row>
    <row r="21" spans="1:11" x14ac:dyDescent="0.3">
      <c r="A21">
        <v>18</v>
      </c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0.91800000000000004</v>
      </c>
      <c r="I21">
        <v>2E-3</v>
      </c>
      <c r="J21">
        <v>0.08</v>
      </c>
      <c r="K21">
        <v>2</v>
      </c>
    </row>
    <row r="22" spans="1:11" x14ac:dyDescent="0.3">
      <c r="A22">
        <v>12</v>
      </c>
      <c r="B22">
        <v>0</v>
      </c>
      <c r="C22">
        <v>1</v>
      </c>
      <c r="D22">
        <v>1</v>
      </c>
      <c r="E22">
        <v>0</v>
      </c>
      <c r="F22">
        <v>0</v>
      </c>
      <c r="G22">
        <v>0</v>
      </c>
      <c r="H22">
        <v>0.68</v>
      </c>
      <c r="I22">
        <v>1.0999999999999999E-2</v>
      </c>
      <c r="J22">
        <v>0.308</v>
      </c>
      <c r="K22">
        <v>2</v>
      </c>
    </row>
    <row r="23" spans="1:11" x14ac:dyDescent="0.3">
      <c r="A23">
        <v>11</v>
      </c>
      <c r="B23">
        <v>1</v>
      </c>
      <c r="C23">
        <v>1</v>
      </c>
      <c r="D23">
        <v>0</v>
      </c>
      <c r="E23">
        <v>0</v>
      </c>
      <c r="F23">
        <v>1</v>
      </c>
      <c r="G23">
        <v>0.25</v>
      </c>
      <c r="H23">
        <v>0.53700000000000003</v>
      </c>
      <c r="I23">
        <v>0.20100000000000001</v>
      </c>
      <c r="J23">
        <v>1.2E-2</v>
      </c>
      <c r="K23">
        <v>2</v>
      </c>
    </row>
    <row r="24" spans="1:11" x14ac:dyDescent="0.3">
      <c r="A24">
        <v>9</v>
      </c>
      <c r="B24">
        <v>1</v>
      </c>
      <c r="C24">
        <v>1</v>
      </c>
      <c r="D24">
        <v>0</v>
      </c>
      <c r="E24">
        <v>1</v>
      </c>
      <c r="F24">
        <v>0</v>
      </c>
      <c r="G24">
        <v>0</v>
      </c>
      <c r="H24">
        <v>0.96899999999999997</v>
      </c>
      <c r="I24">
        <v>6.0000000000000001E-3</v>
      </c>
      <c r="J24">
        <v>2.5000000000000001E-2</v>
      </c>
      <c r="K24">
        <v>2</v>
      </c>
    </row>
    <row r="25" spans="1:11" x14ac:dyDescent="0.3">
      <c r="A25">
        <v>7</v>
      </c>
      <c r="B25">
        <v>1</v>
      </c>
      <c r="C25">
        <v>1</v>
      </c>
      <c r="D25">
        <v>1</v>
      </c>
      <c r="E25" t="s">
        <v>86</v>
      </c>
      <c r="F25">
        <v>0</v>
      </c>
      <c r="G25">
        <v>0</v>
      </c>
      <c r="H25">
        <v>0.995</v>
      </c>
      <c r="I25">
        <v>1E-3</v>
      </c>
      <c r="J25">
        <v>4.0000000000000001E-3</v>
      </c>
      <c r="K25">
        <v>2</v>
      </c>
    </row>
    <row r="26" spans="1:11" x14ac:dyDescent="0.3">
      <c r="A26">
        <v>6</v>
      </c>
      <c r="B26">
        <v>1</v>
      </c>
      <c r="C26">
        <v>0</v>
      </c>
      <c r="D26">
        <v>1</v>
      </c>
      <c r="E26">
        <v>1</v>
      </c>
      <c r="F26">
        <v>0</v>
      </c>
      <c r="G26">
        <v>0</v>
      </c>
      <c r="H26">
        <v>0.90200000000000002</v>
      </c>
      <c r="I26">
        <v>3.6999999999999998E-2</v>
      </c>
      <c r="J26">
        <v>6.2E-2</v>
      </c>
      <c r="K26">
        <v>2</v>
      </c>
    </row>
    <row r="27" spans="1:11" x14ac:dyDescent="0.3">
      <c r="A27">
        <v>3</v>
      </c>
      <c r="B27">
        <v>0</v>
      </c>
      <c r="C27">
        <v>1</v>
      </c>
      <c r="D27">
        <v>1</v>
      </c>
      <c r="E27">
        <v>1</v>
      </c>
      <c r="F27">
        <v>0</v>
      </c>
      <c r="G27">
        <v>0</v>
      </c>
      <c r="H27">
        <v>0.84299999999999997</v>
      </c>
      <c r="I27">
        <v>4.2999999999999997E-2</v>
      </c>
      <c r="J27">
        <v>0.113</v>
      </c>
      <c r="K27">
        <v>2</v>
      </c>
    </row>
    <row r="28" spans="1:11" x14ac:dyDescent="0.3">
      <c r="A28">
        <v>3</v>
      </c>
      <c r="B28">
        <v>1</v>
      </c>
      <c r="C28">
        <v>1</v>
      </c>
      <c r="D28">
        <v>1</v>
      </c>
      <c r="E28">
        <v>0</v>
      </c>
      <c r="F28" t="s">
        <v>86</v>
      </c>
      <c r="G28">
        <v>0.315</v>
      </c>
      <c r="H28">
        <v>0.66900000000000004</v>
      </c>
      <c r="I28">
        <v>1.2999999999999999E-2</v>
      </c>
      <c r="J28">
        <v>3.0000000000000001E-3</v>
      </c>
      <c r="K28">
        <v>2</v>
      </c>
    </row>
    <row r="29" spans="1:11" x14ac:dyDescent="0.3">
      <c r="A29">
        <v>2</v>
      </c>
      <c r="B29">
        <v>1</v>
      </c>
      <c r="C29" t="s">
        <v>86</v>
      </c>
      <c r="D29">
        <v>0</v>
      </c>
      <c r="E29">
        <v>0</v>
      </c>
      <c r="F29">
        <v>0</v>
      </c>
      <c r="G29">
        <v>0</v>
      </c>
      <c r="H29">
        <v>0.61799999999999999</v>
      </c>
      <c r="I29">
        <v>5.0000000000000001E-3</v>
      </c>
      <c r="J29">
        <v>0.377</v>
      </c>
      <c r="K29">
        <v>2</v>
      </c>
    </row>
    <row r="30" spans="1:11" x14ac:dyDescent="0.3">
      <c r="A30">
        <v>1</v>
      </c>
      <c r="B30">
        <v>1</v>
      </c>
      <c r="C30">
        <v>0</v>
      </c>
      <c r="D30">
        <v>1</v>
      </c>
      <c r="E30">
        <v>0</v>
      </c>
      <c r="F30" t="s">
        <v>86</v>
      </c>
      <c r="G30">
        <v>7.3999999999999996E-2</v>
      </c>
      <c r="H30">
        <v>0.52900000000000003</v>
      </c>
      <c r="I30">
        <v>0.29399999999999998</v>
      </c>
      <c r="J30">
        <v>0.10299999999999999</v>
      </c>
      <c r="K30">
        <v>2</v>
      </c>
    </row>
    <row r="31" spans="1:11" x14ac:dyDescent="0.3">
      <c r="A31">
        <v>1</v>
      </c>
      <c r="B31">
        <v>1</v>
      </c>
      <c r="C31">
        <v>0</v>
      </c>
      <c r="D31" t="s">
        <v>86</v>
      </c>
      <c r="E31">
        <v>0</v>
      </c>
      <c r="F31">
        <v>0</v>
      </c>
      <c r="G31">
        <v>0</v>
      </c>
      <c r="H31">
        <v>0.54</v>
      </c>
      <c r="I31">
        <v>1.0999999999999999E-2</v>
      </c>
      <c r="J31">
        <v>0.44900000000000001</v>
      </c>
      <c r="K31">
        <v>2</v>
      </c>
    </row>
    <row r="32" spans="1:11" x14ac:dyDescent="0.3">
      <c r="A32">
        <v>1</v>
      </c>
      <c r="B32">
        <v>1</v>
      </c>
      <c r="C32">
        <v>1</v>
      </c>
      <c r="D32">
        <v>0</v>
      </c>
      <c r="E32">
        <v>0</v>
      </c>
      <c r="F32" t="s">
        <v>86</v>
      </c>
      <c r="G32">
        <v>7.8E-2</v>
      </c>
      <c r="H32">
        <v>0.8</v>
      </c>
      <c r="I32">
        <v>6.4000000000000001E-2</v>
      </c>
      <c r="J32">
        <v>5.8999999999999997E-2</v>
      </c>
      <c r="K32">
        <v>2</v>
      </c>
    </row>
    <row r="33" spans="1:11" x14ac:dyDescent="0.3">
      <c r="A33">
        <v>1</v>
      </c>
      <c r="B33">
        <v>1</v>
      </c>
      <c r="C33">
        <v>1</v>
      </c>
      <c r="D33">
        <v>0</v>
      </c>
      <c r="E33" t="s">
        <v>86</v>
      </c>
      <c r="F33" t="s">
        <v>86</v>
      </c>
      <c r="G33">
        <v>0.309</v>
      </c>
      <c r="H33">
        <v>0.58199999999999996</v>
      </c>
      <c r="I33">
        <v>7.4999999999999997E-2</v>
      </c>
      <c r="J33">
        <v>3.4000000000000002E-2</v>
      </c>
      <c r="K33">
        <v>2</v>
      </c>
    </row>
    <row r="34" spans="1:11" x14ac:dyDescent="0.3">
      <c r="A34">
        <v>1</v>
      </c>
      <c r="B34" t="s">
        <v>86</v>
      </c>
      <c r="C34">
        <v>1</v>
      </c>
      <c r="D34">
        <v>1</v>
      </c>
      <c r="E34">
        <v>0</v>
      </c>
      <c r="F34">
        <v>0</v>
      </c>
      <c r="G34">
        <v>0</v>
      </c>
      <c r="H34">
        <v>0.96099999999999997</v>
      </c>
      <c r="I34">
        <v>2E-3</v>
      </c>
      <c r="J34">
        <v>3.6999999999999998E-2</v>
      </c>
      <c r="K34">
        <v>2</v>
      </c>
    </row>
    <row r="35" spans="1:11" x14ac:dyDescent="0.3">
      <c r="A35">
        <v>48</v>
      </c>
      <c r="B35">
        <v>0</v>
      </c>
      <c r="C35">
        <v>0</v>
      </c>
      <c r="D35">
        <v>1</v>
      </c>
      <c r="E35">
        <v>1</v>
      </c>
      <c r="F35">
        <v>1</v>
      </c>
      <c r="G35">
        <v>0.06</v>
      </c>
      <c r="H35">
        <v>3.0000000000000001E-3</v>
      </c>
      <c r="I35">
        <v>0.93200000000000005</v>
      </c>
      <c r="J35">
        <v>5.0000000000000001E-3</v>
      </c>
      <c r="K35">
        <v>3</v>
      </c>
    </row>
    <row r="36" spans="1:11" x14ac:dyDescent="0.3">
      <c r="A36">
        <v>38</v>
      </c>
      <c r="B36">
        <v>0</v>
      </c>
      <c r="C36">
        <v>0</v>
      </c>
      <c r="D36">
        <v>0</v>
      </c>
      <c r="E36">
        <v>1</v>
      </c>
      <c r="F36">
        <v>1</v>
      </c>
      <c r="G36">
        <v>3.0000000000000001E-3</v>
      </c>
      <c r="H36">
        <v>1E-3</v>
      </c>
      <c r="I36">
        <v>0.97499999999999998</v>
      </c>
      <c r="J36">
        <v>2.1999999999999999E-2</v>
      </c>
      <c r="K36">
        <v>3</v>
      </c>
    </row>
    <row r="37" spans="1:11" x14ac:dyDescent="0.3">
      <c r="A37">
        <v>30</v>
      </c>
      <c r="B37">
        <v>0</v>
      </c>
      <c r="C37">
        <v>0</v>
      </c>
      <c r="D37">
        <v>0</v>
      </c>
      <c r="E37">
        <v>0</v>
      </c>
      <c r="F37">
        <v>1</v>
      </c>
      <c r="G37">
        <v>1E-3</v>
      </c>
      <c r="H37">
        <v>2E-3</v>
      </c>
      <c r="I37">
        <v>0.81</v>
      </c>
      <c r="J37">
        <v>0.187</v>
      </c>
      <c r="K37">
        <v>3</v>
      </c>
    </row>
    <row r="38" spans="1:11" x14ac:dyDescent="0.3">
      <c r="A38">
        <v>29</v>
      </c>
      <c r="B38">
        <v>0</v>
      </c>
      <c r="C38">
        <v>0</v>
      </c>
      <c r="D38">
        <v>1</v>
      </c>
      <c r="E38">
        <v>0</v>
      </c>
      <c r="F38">
        <v>1</v>
      </c>
      <c r="G38">
        <v>1.2E-2</v>
      </c>
      <c r="H38">
        <v>0.01</v>
      </c>
      <c r="I38">
        <v>0.92800000000000005</v>
      </c>
      <c r="J38">
        <v>5.0999999999999997E-2</v>
      </c>
      <c r="K38">
        <v>3</v>
      </c>
    </row>
    <row r="39" spans="1:11" x14ac:dyDescent="0.3">
      <c r="A39">
        <v>19</v>
      </c>
      <c r="B39">
        <v>1</v>
      </c>
      <c r="C39">
        <v>0</v>
      </c>
      <c r="D39">
        <v>1</v>
      </c>
      <c r="E39">
        <v>0</v>
      </c>
      <c r="F39">
        <v>1</v>
      </c>
      <c r="G39">
        <v>0.154</v>
      </c>
      <c r="H39">
        <v>0.23100000000000001</v>
      </c>
      <c r="I39">
        <v>0.60199999999999998</v>
      </c>
      <c r="J39">
        <v>1.2999999999999999E-2</v>
      </c>
      <c r="K39">
        <v>3</v>
      </c>
    </row>
    <row r="40" spans="1:11" x14ac:dyDescent="0.3">
      <c r="A40">
        <v>10</v>
      </c>
      <c r="B40">
        <v>1</v>
      </c>
      <c r="C40">
        <v>0</v>
      </c>
      <c r="D40">
        <v>0</v>
      </c>
      <c r="E40">
        <v>0</v>
      </c>
      <c r="F40">
        <v>1</v>
      </c>
      <c r="G40">
        <v>1.0999999999999999E-2</v>
      </c>
      <c r="H40">
        <v>7.8E-2</v>
      </c>
      <c r="I40">
        <v>0.83399999999999996</v>
      </c>
      <c r="J40">
        <v>7.8E-2</v>
      </c>
      <c r="K40">
        <v>3</v>
      </c>
    </row>
    <row r="41" spans="1:11" x14ac:dyDescent="0.3">
      <c r="A41">
        <v>10</v>
      </c>
      <c r="B41">
        <v>1</v>
      </c>
      <c r="C41">
        <v>0</v>
      </c>
      <c r="D41">
        <v>0</v>
      </c>
      <c r="E41">
        <v>1</v>
      </c>
      <c r="F41">
        <v>1</v>
      </c>
      <c r="G41">
        <v>0.06</v>
      </c>
      <c r="H41">
        <v>2.7E-2</v>
      </c>
      <c r="I41">
        <v>0.90400000000000003</v>
      </c>
      <c r="J41">
        <v>8.0000000000000002E-3</v>
      </c>
      <c r="K41">
        <v>3</v>
      </c>
    </row>
    <row r="42" spans="1:11" x14ac:dyDescent="0.3">
      <c r="A42">
        <v>8</v>
      </c>
      <c r="B42">
        <v>0</v>
      </c>
      <c r="C42">
        <v>1</v>
      </c>
      <c r="D42">
        <v>0</v>
      </c>
      <c r="E42">
        <v>0</v>
      </c>
      <c r="F42">
        <v>1</v>
      </c>
      <c r="G42">
        <v>4.7E-2</v>
      </c>
      <c r="H42">
        <v>5.8000000000000003E-2</v>
      </c>
      <c r="I42">
        <v>0.78200000000000003</v>
      </c>
      <c r="J42">
        <v>0.113</v>
      </c>
      <c r="K42">
        <v>3</v>
      </c>
    </row>
    <row r="43" spans="1:11" x14ac:dyDescent="0.3">
      <c r="A43">
        <v>5</v>
      </c>
      <c r="B43">
        <v>0</v>
      </c>
      <c r="C43">
        <v>1</v>
      </c>
      <c r="D43">
        <v>0</v>
      </c>
      <c r="E43">
        <v>1</v>
      </c>
      <c r="F43">
        <v>1</v>
      </c>
      <c r="G43">
        <v>0.23200000000000001</v>
      </c>
      <c r="H43">
        <v>1.7999999999999999E-2</v>
      </c>
      <c r="I43">
        <v>0.74</v>
      </c>
      <c r="J43">
        <v>0.01</v>
      </c>
      <c r="K43">
        <v>3</v>
      </c>
    </row>
    <row r="44" spans="1:11" x14ac:dyDescent="0.3">
      <c r="A44">
        <v>3</v>
      </c>
      <c r="B44">
        <v>0</v>
      </c>
      <c r="C44">
        <v>0</v>
      </c>
      <c r="D44">
        <v>1</v>
      </c>
      <c r="E44" t="s">
        <v>86</v>
      </c>
      <c r="F44">
        <v>1</v>
      </c>
      <c r="G44">
        <v>3.9E-2</v>
      </c>
      <c r="H44">
        <v>6.0000000000000001E-3</v>
      </c>
      <c r="I44">
        <v>0.93</v>
      </c>
      <c r="J44">
        <v>2.5000000000000001E-2</v>
      </c>
      <c r="K44">
        <v>3</v>
      </c>
    </row>
    <row r="45" spans="1:11" x14ac:dyDescent="0.3">
      <c r="A45">
        <v>2</v>
      </c>
      <c r="B45">
        <v>1</v>
      </c>
      <c r="C45">
        <v>0</v>
      </c>
      <c r="D45" t="s">
        <v>86</v>
      </c>
      <c r="E45">
        <v>1</v>
      </c>
      <c r="F45">
        <v>1</v>
      </c>
      <c r="G45">
        <v>0.41599999999999998</v>
      </c>
      <c r="H45">
        <v>4.3999999999999997E-2</v>
      </c>
      <c r="I45">
        <v>0.53700000000000003</v>
      </c>
      <c r="J45">
        <v>3.0000000000000001E-3</v>
      </c>
      <c r="K45">
        <v>3</v>
      </c>
    </row>
    <row r="46" spans="1:11" x14ac:dyDescent="0.3">
      <c r="A46">
        <v>1</v>
      </c>
      <c r="B46">
        <v>0</v>
      </c>
      <c r="C46">
        <v>0</v>
      </c>
      <c r="D46">
        <v>0</v>
      </c>
      <c r="E46" t="s">
        <v>86</v>
      </c>
      <c r="F46">
        <v>1</v>
      </c>
      <c r="G46">
        <v>2E-3</v>
      </c>
      <c r="H46">
        <v>1E-3</v>
      </c>
      <c r="I46">
        <v>0.89600000000000002</v>
      </c>
      <c r="J46">
        <v>0.10100000000000001</v>
      </c>
      <c r="K46">
        <v>3</v>
      </c>
    </row>
    <row r="47" spans="1:11" x14ac:dyDescent="0.3">
      <c r="A47">
        <v>1</v>
      </c>
      <c r="B47">
        <v>0</v>
      </c>
      <c r="C47">
        <v>0</v>
      </c>
      <c r="D47">
        <v>1</v>
      </c>
      <c r="E47">
        <v>0</v>
      </c>
      <c r="F47" t="s">
        <v>86</v>
      </c>
      <c r="G47">
        <v>6.0000000000000001E-3</v>
      </c>
      <c r="H47">
        <v>2.5999999999999999E-2</v>
      </c>
      <c r="I47">
        <v>0.51700000000000002</v>
      </c>
      <c r="J47">
        <v>0.45100000000000001</v>
      </c>
      <c r="K47">
        <v>3</v>
      </c>
    </row>
    <row r="48" spans="1:11" x14ac:dyDescent="0.3">
      <c r="A48">
        <v>1</v>
      </c>
      <c r="B48">
        <v>0</v>
      </c>
      <c r="C48">
        <v>0</v>
      </c>
      <c r="D48" t="s">
        <v>86</v>
      </c>
      <c r="E48">
        <v>0</v>
      </c>
      <c r="F48">
        <v>1</v>
      </c>
      <c r="G48">
        <v>6.0000000000000001E-3</v>
      </c>
      <c r="H48">
        <v>6.0000000000000001E-3</v>
      </c>
      <c r="I48">
        <v>0.872</v>
      </c>
      <c r="J48">
        <v>0.115</v>
      </c>
      <c r="K48">
        <v>3</v>
      </c>
    </row>
    <row r="49" spans="1:11" x14ac:dyDescent="0.3">
      <c r="A49">
        <v>1</v>
      </c>
      <c r="B49">
        <v>0</v>
      </c>
      <c r="C49" t="s">
        <v>86</v>
      </c>
      <c r="D49">
        <v>0</v>
      </c>
      <c r="E49">
        <v>0</v>
      </c>
      <c r="F49">
        <v>1</v>
      </c>
      <c r="G49">
        <v>8.9999999999999993E-3</v>
      </c>
      <c r="H49">
        <v>1.2999999999999999E-2</v>
      </c>
      <c r="I49">
        <v>0.80500000000000005</v>
      </c>
      <c r="J49">
        <v>0.17299999999999999</v>
      </c>
      <c r="K49">
        <v>3</v>
      </c>
    </row>
    <row r="50" spans="1:11" x14ac:dyDescent="0.3">
      <c r="A50">
        <v>1</v>
      </c>
      <c r="B50">
        <v>1</v>
      </c>
      <c r="C50">
        <v>0</v>
      </c>
      <c r="D50">
        <v>0</v>
      </c>
      <c r="E50">
        <v>1</v>
      </c>
      <c r="F50" t="s">
        <v>86</v>
      </c>
      <c r="G50">
        <v>4.8000000000000001E-2</v>
      </c>
      <c r="H50">
        <v>0.105</v>
      </c>
      <c r="I50">
        <v>0.74199999999999999</v>
      </c>
      <c r="J50">
        <v>0.105</v>
      </c>
      <c r="K50">
        <v>3</v>
      </c>
    </row>
    <row r="51" spans="1:11" x14ac:dyDescent="0.3">
      <c r="A51">
        <v>1</v>
      </c>
      <c r="B51">
        <v>1</v>
      </c>
      <c r="C51">
        <v>0</v>
      </c>
      <c r="D51">
        <v>0</v>
      </c>
      <c r="E51" t="s">
        <v>86</v>
      </c>
      <c r="F51">
        <v>1</v>
      </c>
      <c r="G51">
        <v>3.7999999999999999E-2</v>
      </c>
      <c r="H51">
        <v>0.05</v>
      </c>
      <c r="I51">
        <v>0.872</v>
      </c>
      <c r="J51">
        <v>0.04</v>
      </c>
      <c r="K51">
        <v>3</v>
      </c>
    </row>
    <row r="52" spans="1:11" x14ac:dyDescent="0.3">
      <c r="A52">
        <v>1</v>
      </c>
      <c r="B52">
        <v>1</v>
      </c>
      <c r="C52">
        <v>0</v>
      </c>
      <c r="D52" t="s">
        <v>86</v>
      </c>
      <c r="E52" t="s">
        <v>86</v>
      </c>
      <c r="F52" t="s">
        <v>86</v>
      </c>
      <c r="G52">
        <v>0.187</v>
      </c>
      <c r="H52">
        <v>0.28000000000000003</v>
      </c>
      <c r="I52">
        <v>0.378</v>
      </c>
      <c r="J52">
        <v>0.156</v>
      </c>
      <c r="K52">
        <v>3</v>
      </c>
    </row>
    <row r="53" spans="1:11" x14ac:dyDescent="0.3">
      <c r="A53">
        <v>1</v>
      </c>
      <c r="B53" t="s">
        <v>86</v>
      </c>
      <c r="C53">
        <v>0</v>
      </c>
      <c r="D53">
        <v>0</v>
      </c>
      <c r="E53">
        <v>0</v>
      </c>
      <c r="F53">
        <v>1</v>
      </c>
      <c r="G53">
        <v>3.0000000000000001E-3</v>
      </c>
      <c r="H53">
        <v>2.1000000000000001E-2</v>
      </c>
      <c r="I53">
        <v>0.81599999999999995</v>
      </c>
      <c r="J53">
        <v>0.16</v>
      </c>
      <c r="K53">
        <v>3</v>
      </c>
    </row>
    <row r="54" spans="1:11" x14ac:dyDescent="0.3">
      <c r="A54">
        <v>1</v>
      </c>
      <c r="B54" t="s">
        <v>86</v>
      </c>
      <c r="C54">
        <v>0</v>
      </c>
      <c r="D54">
        <v>0</v>
      </c>
      <c r="E54">
        <v>1</v>
      </c>
      <c r="F54">
        <v>1</v>
      </c>
      <c r="G54">
        <v>1.7999999999999999E-2</v>
      </c>
      <c r="H54">
        <v>8.0000000000000002E-3</v>
      </c>
      <c r="I54">
        <v>0.95599999999999996</v>
      </c>
      <c r="J54">
        <v>1.7999999999999999E-2</v>
      </c>
      <c r="K54">
        <v>3</v>
      </c>
    </row>
    <row r="55" spans="1:11" x14ac:dyDescent="0.3">
      <c r="A55">
        <v>92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3.0000000000000001E-3</v>
      </c>
      <c r="I55">
        <v>5.0000000000000001E-3</v>
      </c>
      <c r="J55">
        <v>0.99199999999999999</v>
      </c>
      <c r="K55">
        <v>4</v>
      </c>
    </row>
    <row r="56" spans="1:11" x14ac:dyDescent="0.3">
      <c r="A56">
        <v>30</v>
      </c>
      <c r="B56">
        <v>0</v>
      </c>
      <c r="C56">
        <v>0</v>
      </c>
      <c r="D56">
        <v>1</v>
      </c>
      <c r="E56">
        <v>0</v>
      </c>
      <c r="F56">
        <v>0</v>
      </c>
      <c r="G56">
        <v>0</v>
      </c>
      <c r="H56">
        <v>4.4999999999999998E-2</v>
      </c>
      <c r="I56">
        <v>2.1000000000000001E-2</v>
      </c>
      <c r="J56">
        <v>0.93400000000000005</v>
      </c>
      <c r="K56">
        <v>4</v>
      </c>
    </row>
    <row r="57" spans="1:11" x14ac:dyDescent="0.3">
      <c r="A57">
        <v>13</v>
      </c>
      <c r="B57">
        <v>0</v>
      </c>
      <c r="C57">
        <v>1</v>
      </c>
      <c r="D57">
        <v>0</v>
      </c>
      <c r="E57">
        <v>0</v>
      </c>
      <c r="F57">
        <v>0</v>
      </c>
      <c r="G57">
        <v>0</v>
      </c>
      <c r="H57">
        <v>0.112</v>
      </c>
      <c r="I57">
        <v>8.0000000000000002E-3</v>
      </c>
      <c r="J57">
        <v>0.88</v>
      </c>
      <c r="K57">
        <v>4</v>
      </c>
    </row>
    <row r="58" spans="1:11" x14ac:dyDescent="0.3">
      <c r="A58">
        <v>13</v>
      </c>
      <c r="B58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0.19800000000000001</v>
      </c>
      <c r="I58">
        <v>1.0999999999999999E-2</v>
      </c>
      <c r="J58">
        <v>0.79200000000000004</v>
      </c>
      <c r="K58">
        <v>4</v>
      </c>
    </row>
    <row r="59" spans="1:11" x14ac:dyDescent="0.3">
      <c r="A59">
        <v>10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8.9999999999999993E-3</v>
      </c>
      <c r="I59">
        <v>5.2999999999999999E-2</v>
      </c>
      <c r="J59">
        <v>0.93799999999999994</v>
      </c>
      <c r="K59">
        <v>4</v>
      </c>
    </row>
    <row r="60" spans="1:11" x14ac:dyDescent="0.3">
      <c r="A60">
        <v>5</v>
      </c>
      <c r="B60">
        <v>0</v>
      </c>
      <c r="C60">
        <v>0</v>
      </c>
      <c r="D60">
        <v>1</v>
      </c>
      <c r="E60">
        <v>1</v>
      </c>
      <c r="F60">
        <v>0</v>
      </c>
      <c r="G60">
        <v>0</v>
      </c>
      <c r="H60">
        <v>0.11600000000000001</v>
      </c>
      <c r="I60">
        <v>0.17100000000000001</v>
      </c>
      <c r="J60">
        <v>0.71299999999999997</v>
      </c>
      <c r="K60">
        <v>4</v>
      </c>
    </row>
    <row r="61" spans="1:11" x14ac:dyDescent="0.3">
      <c r="A61">
        <v>5</v>
      </c>
      <c r="B61">
        <v>0</v>
      </c>
      <c r="C61">
        <v>1</v>
      </c>
      <c r="D61">
        <v>0</v>
      </c>
      <c r="E61">
        <v>1</v>
      </c>
      <c r="F61">
        <v>0</v>
      </c>
      <c r="G61">
        <v>0</v>
      </c>
      <c r="H61">
        <v>0.28299999999999997</v>
      </c>
      <c r="I61">
        <v>0.06</v>
      </c>
      <c r="J61">
        <v>0.65700000000000003</v>
      </c>
      <c r="K61">
        <v>4</v>
      </c>
    </row>
    <row r="62" spans="1:11" x14ac:dyDescent="0.3">
      <c r="A62">
        <v>4</v>
      </c>
      <c r="B62">
        <v>1</v>
      </c>
      <c r="C62">
        <v>0</v>
      </c>
      <c r="D62">
        <v>0</v>
      </c>
      <c r="E62">
        <v>1</v>
      </c>
      <c r="F62">
        <v>0</v>
      </c>
      <c r="G62">
        <v>0</v>
      </c>
      <c r="H62">
        <v>0.42499999999999999</v>
      </c>
      <c r="I62">
        <v>7.0999999999999994E-2</v>
      </c>
      <c r="J62">
        <v>0.504</v>
      </c>
      <c r="K62">
        <v>4</v>
      </c>
    </row>
    <row r="63" spans="1:11" x14ac:dyDescent="0.3">
      <c r="A63">
        <v>2</v>
      </c>
      <c r="B63">
        <v>0</v>
      </c>
      <c r="C63">
        <v>0</v>
      </c>
      <c r="D63">
        <v>0</v>
      </c>
      <c r="E63" t="s">
        <v>86</v>
      </c>
      <c r="F63">
        <v>0</v>
      </c>
      <c r="G63">
        <v>0</v>
      </c>
      <c r="H63">
        <v>3.0000000000000001E-3</v>
      </c>
      <c r="I63">
        <v>1.0999999999999999E-2</v>
      </c>
      <c r="J63">
        <v>0.98599999999999999</v>
      </c>
      <c r="K63">
        <v>4</v>
      </c>
    </row>
    <row r="64" spans="1:11" x14ac:dyDescent="0.3">
      <c r="A64">
        <v>1</v>
      </c>
      <c r="B64">
        <v>0</v>
      </c>
      <c r="C64">
        <v>0</v>
      </c>
      <c r="D64">
        <v>0</v>
      </c>
      <c r="E64">
        <v>0</v>
      </c>
      <c r="F64" t="s">
        <v>86</v>
      </c>
      <c r="G64">
        <v>0</v>
      </c>
      <c r="H64">
        <v>3.0000000000000001E-3</v>
      </c>
      <c r="I64">
        <v>0.214</v>
      </c>
      <c r="J64">
        <v>0.78400000000000003</v>
      </c>
      <c r="K64">
        <v>4</v>
      </c>
    </row>
    <row r="65" spans="1:11" x14ac:dyDescent="0.3">
      <c r="A65">
        <v>1</v>
      </c>
      <c r="B65">
        <v>0</v>
      </c>
      <c r="C65">
        <v>0</v>
      </c>
      <c r="D65">
        <v>0</v>
      </c>
      <c r="E65" t="s">
        <v>86</v>
      </c>
      <c r="F65" t="s">
        <v>86</v>
      </c>
      <c r="G65">
        <v>1E-3</v>
      </c>
      <c r="H65">
        <v>3.0000000000000001E-3</v>
      </c>
      <c r="I65">
        <v>0.35699999999999998</v>
      </c>
      <c r="J65">
        <v>0.63900000000000001</v>
      </c>
      <c r="K65">
        <v>4</v>
      </c>
    </row>
    <row r="66" spans="1:11" x14ac:dyDescent="0.3">
      <c r="A66">
        <v>1</v>
      </c>
      <c r="B66">
        <v>0</v>
      </c>
      <c r="C66">
        <v>0</v>
      </c>
      <c r="D66" t="s">
        <v>86</v>
      </c>
      <c r="E66">
        <v>0</v>
      </c>
      <c r="F66">
        <v>0</v>
      </c>
      <c r="G66">
        <v>0</v>
      </c>
      <c r="H66">
        <v>1.2999999999999999E-2</v>
      </c>
      <c r="I66">
        <v>8.9999999999999993E-3</v>
      </c>
      <c r="J66">
        <v>0.97799999999999998</v>
      </c>
      <c r="K66">
        <v>4</v>
      </c>
    </row>
    <row r="67" spans="1:11" x14ac:dyDescent="0.3">
      <c r="A67">
        <v>1</v>
      </c>
      <c r="B67">
        <v>0</v>
      </c>
      <c r="C67">
        <v>1</v>
      </c>
      <c r="D67" t="s">
        <v>86</v>
      </c>
      <c r="E67">
        <v>0</v>
      </c>
      <c r="F67">
        <v>0</v>
      </c>
      <c r="G67">
        <v>0</v>
      </c>
      <c r="H67">
        <v>0.376</v>
      </c>
      <c r="I67">
        <v>8.9999999999999993E-3</v>
      </c>
      <c r="J67">
        <v>0.61399999999999999</v>
      </c>
      <c r="K67">
        <v>4</v>
      </c>
    </row>
    <row r="68" spans="1:11" x14ac:dyDescent="0.3">
      <c r="A68">
        <v>1</v>
      </c>
      <c r="B68">
        <v>1</v>
      </c>
      <c r="C68">
        <v>0</v>
      </c>
      <c r="D68">
        <v>0</v>
      </c>
      <c r="E68" t="s">
        <v>86</v>
      </c>
      <c r="F68">
        <v>0</v>
      </c>
      <c r="G68">
        <v>0</v>
      </c>
      <c r="H68">
        <v>0.23499999999999999</v>
      </c>
      <c r="I68">
        <v>2.1000000000000001E-2</v>
      </c>
      <c r="J68">
        <v>0.74399999999999999</v>
      </c>
      <c r="K68">
        <v>4</v>
      </c>
    </row>
  </sheetData>
  <sortState xmlns:xlrd2="http://schemas.microsoft.com/office/spreadsheetml/2017/richdata2" ref="A2:K68">
    <sortCondition ref="K2:K68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6"/>
  <sheetViews>
    <sheetView workbookViewId="0">
      <selection activeCell="H26" sqref="H26"/>
    </sheetView>
  </sheetViews>
  <sheetFormatPr defaultRowHeight="14.4" x14ac:dyDescent="0.3"/>
  <sheetData>
    <row r="1" spans="1:16" x14ac:dyDescent="0.3">
      <c r="A1" t="s">
        <v>84</v>
      </c>
      <c r="C1" t="s">
        <v>88</v>
      </c>
      <c r="D1" t="s">
        <v>89</v>
      </c>
      <c r="E1" t="s">
        <v>90</v>
      </c>
      <c r="F1" t="s">
        <v>91</v>
      </c>
      <c r="G1" t="s">
        <v>92</v>
      </c>
      <c r="H1" t="s">
        <v>28</v>
      </c>
      <c r="I1" t="s">
        <v>79</v>
      </c>
      <c r="J1" t="s">
        <v>80</v>
      </c>
      <c r="K1" t="s">
        <v>85</v>
      </c>
      <c r="L1" t="s">
        <v>93</v>
      </c>
      <c r="M1" t="s">
        <v>94</v>
      </c>
      <c r="N1" t="s">
        <v>95</v>
      </c>
      <c r="O1" t="s">
        <v>96</v>
      </c>
      <c r="P1" t="s">
        <v>97</v>
      </c>
    </row>
    <row r="2" spans="1:16" x14ac:dyDescent="0.3">
      <c r="A2">
        <v>18</v>
      </c>
      <c r="B2">
        <v>23</v>
      </c>
      <c r="C2">
        <v>1</v>
      </c>
      <c r="D2">
        <v>0</v>
      </c>
      <c r="E2">
        <v>0</v>
      </c>
      <c r="F2">
        <v>0</v>
      </c>
      <c r="G2">
        <v>1</v>
      </c>
      <c r="H2" s="6">
        <f>I2/'Model Fit'!$C$2</f>
        <v>9.8619329388560158E-3</v>
      </c>
      <c r="I2">
        <v>10</v>
      </c>
      <c r="J2" s="2">
        <v>10.26</v>
      </c>
      <c r="K2" s="2">
        <v>-0.08</v>
      </c>
      <c r="L2" s="2">
        <v>1.0999999999999999E-2</v>
      </c>
      <c r="M2" s="2">
        <v>7.8E-2</v>
      </c>
      <c r="N2" s="2">
        <v>0.83399999999999996</v>
      </c>
      <c r="O2" s="2">
        <v>7.8E-2</v>
      </c>
      <c r="P2">
        <v>3</v>
      </c>
    </row>
    <row r="3" spans="1:16" x14ac:dyDescent="0.3">
      <c r="A3">
        <v>26</v>
      </c>
      <c r="B3">
        <v>24</v>
      </c>
      <c r="C3">
        <v>1</v>
      </c>
      <c r="D3">
        <v>0</v>
      </c>
      <c r="E3">
        <v>0</v>
      </c>
      <c r="F3">
        <v>1</v>
      </c>
      <c r="G3">
        <v>1</v>
      </c>
      <c r="H3" s="6">
        <f>I3/'Model Fit'!$C$2</f>
        <v>9.8619329388560158E-3</v>
      </c>
      <c r="I3">
        <v>10</v>
      </c>
      <c r="J3" s="2">
        <v>12.39</v>
      </c>
      <c r="K3" s="2">
        <v>-0.68</v>
      </c>
      <c r="L3" s="2">
        <v>0.06</v>
      </c>
      <c r="M3" s="2">
        <v>2.7E-2</v>
      </c>
      <c r="N3" s="2">
        <v>0.90400000000000003</v>
      </c>
      <c r="O3" s="2">
        <v>8.0000000000000002E-3</v>
      </c>
      <c r="P3">
        <v>3</v>
      </c>
    </row>
    <row r="4" spans="1:16" x14ac:dyDescent="0.3">
      <c r="A4">
        <v>2</v>
      </c>
      <c r="B4">
        <v>19</v>
      </c>
      <c r="C4">
        <v>1</v>
      </c>
      <c r="D4">
        <v>0</v>
      </c>
      <c r="E4">
        <v>0</v>
      </c>
      <c r="F4">
        <v>0</v>
      </c>
      <c r="G4">
        <v>0</v>
      </c>
      <c r="H4" s="6">
        <f>I4/'Model Fit'!$C$2</f>
        <v>1.282051282051282E-2</v>
      </c>
      <c r="I4">
        <v>13</v>
      </c>
      <c r="J4" s="2">
        <v>15.3</v>
      </c>
      <c r="K4" s="2">
        <v>-0.59</v>
      </c>
      <c r="L4" s="2">
        <v>0</v>
      </c>
      <c r="M4" s="2">
        <v>0.19800000000000001</v>
      </c>
      <c r="N4" s="2">
        <v>1.0999999999999999E-2</v>
      </c>
      <c r="O4" s="2">
        <v>0.79200000000000004</v>
      </c>
      <c r="P4">
        <v>4</v>
      </c>
    </row>
    <row r="5" spans="1:16" x14ac:dyDescent="0.3">
      <c r="A5">
        <v>30</v>
      </c>
      <c r="B5">
        <v>9</v>
      </c>
      <c r="C5">
        <v>1</v>
      </c>
      <c r="D5">
        <v>0</v>
      </c>
      <c r="E5">
        <v>1</v>
      </c>
      <c r="F5">
        <v>1</v>
      </c>
      <c r="G5">
        <v>1</v>
      </c>
      <c r="H5" s="6">
        <f>I5/'Model Fit'!$C$2</f>
        <v>3.4516765285996058E-2</v>
      </c>
      <c r="I5">
        <v>35</v>
      </c>
      <c r="J5" s="2">
        <v>35.28</v>
      </c>
      <c r="K5" s="2">
        <v>-0.05</v>
      </c>
      <c r="L5" s="2">
        <v>0.54100000000000004</v>
      </c>
      <c r="M5" s="2">
        <v>0.05</v>
      </c>
      <c r="N5" s="2">
        <v>0.40799999999999997</v>
      </c>
      <c r="O5" s="2">
        <v>1E-3</v>
      </c>
      <c r="P5">
        <v>1</v>
      </c>
    </row>
    <row r="6" spans="1:16" x14ac:dyDescent="0.3">
      <c r="A6">
        <v>6</v>
      </c>
      <c r="B6">
        <v>15</v>
      </c>
      <c r="C6">
        <v>1</v>
      </c>
      <c r="D6">
        <v>0</v>
      </c>
      <c r="E6">
        <v>1</v>
      </c>
      <c r="F6">
        <v>0</v>
      </c>
      <c r="G6">
        <v>0</v>
      </c>
      <c r="H6" s="6">
        <f>I6/'Model Fit'!$C$2</f>
        <v>2.0710059171597635E-2</v>
      </c>
      <c r="I6">
        <v>21</v>
      </c>
      <c r="J6" s="2">
        <v>19.84</v>
      </c>
      <c r="K6" s="2">
        <v>0.26</v>
      </c>
      <c r="L6" s="2">
        <v>0</v>
      </c>
      <c r="M6" s="2">
        <v>0.80400000000000005</v>
      </c>
      <c r="N6" s="2">
        <v>1.0999999999999999E-2</v>
      </c>
      <c r="O6" s="2">
        <v>0.186</v>
      </c>
      <c r="P6">
        <v>2</v>
      </c>
    </row>
    <row r="7" spans="1:16" x14ac:dyDescent="0.3">
      <c r="A7">
        <v>22</v>
      </c>
      <c r="B7">
        <v>16</v>
      </c>
      <c r="C7">
        <v>1</v>
      </c>
      <c r="D7">
        <v>0</v>
      </c>
      <c r="E7">
        <v>1</v>
      </c>
      <c r="F7">
        <v>0</v>
      </c>
      <c r="G7">
        <v>1</v>
      </c>
      <c r="H7" s="6">
        <f>I7/'Model Fit'!$C$2</f>
        <v>1.8737672583826429E-2</v>
      </c>
      <c r="I7">
        <v>19</v>
      </c>
      <c r="J7" s="2">
        <v>18.25</v>
      </c>
      <c r="K7" s="2">
        <v>0.18</v>
      </c>
      <c r="L7" s="2">
        <v>0.154</v>
      </c>
      <c r="M7" s="2">
        <v>0.23100000000000001</v>
      </c>
      <c r="N7" s="2">
        <v>0.60199999999999998</v>
      </c>
      <c r="O7" s="2">
        <v>1.2999999999999999E-2</v>
      </c>
      <c r="P7">
        <v>3</v>
      </c>
    </row>
    <row r="8" spans="1:16" x14ac:dyDescent="0.3">
      <c r="A8">
        <v>28</v>
      </c>
      <c r="B8">
        <v>14</v>
      </c>
      <c r="C8">
        <v>1</v>
      </c>
      <c r="D8">
        <v>1</v>
      </c>
      <c r="E8">
        <v>0</v>
      </c>
      <c r="F8">
        <v>1</v>
      </c>
      <c r="G8">
        <v>1</v>
      </c>
      <c r="H8" s="6">
        <f>I8/'Model Fit'!$C$2</f>
        <v>2.1696252465483234E-2</v>
      </c>
      <c r="I8">
        <v>22</v>
      </c>
      <c r="J8" s="2">
        <v>21.06</v>
      </c>
      <c r="K8" s="2">
        <v>0.21</v>
      </c>
      <c r="L8" s="2">
        <v>0.77500000000000002</v>
      </c>
      <c r="M8" s="2">
        <v>0.104</v>
      </c>
      <c r="N8" s="2">
        <v>0.121</v>
      </c>
      <c r="O8" s="2">
        <v>1E-3</v>
      </c>
      <c r="P8">
        <v>1</v>
      </c>
    </row>
    <row r="9" spans="1:16" x14ac:dyDescent="0.3">
      <c r="A9">
        <v>4</v>
      </c>
      <c r="B9">
        <v>17</v>
      </c>
      <c r="C9">
        <v>1</v>
      </c>
      <c r="D9">
        <v>1</v>
      </c>
      <c r="E9">
        <v>0</v>
      </c>
      <c r="F9">
        <v>0</v>
      </c>
      <c r="G9">
        <v>0</v>
      </c>
      <c r="H9" s="6">
        <f>I9/'Model Fit'!$C$2</f>
        <v>1.7751479289940829E-2</v>
      </c>
      <c r="I9">
        <v>18</v>
      </c>
      <c r="J9" s="2">
        <v>21.38</v>
      </c>
      <c r="K9" s="2">
        <v>-0.74</v>
      </c>
      <c r="L9" s="2">
        <v>0</v>
      </c>
      <c r="M9" s="2">
        <v>0.91800000000000004</v>
      </c>
      <c r="N9" s="2">
        <v>2E-3</v>
      </c>
      <c r="O9" s="2">
        <v>0.08</v>
      </c>
      <c r="P9">
        <v>2</v>
      </c>
    </row>
    <row r="10" spans="1:16" x14ac:dyDescent="0.3">
      <c r="A10">
        <v>20</v>
      </c>
      <c r="B10">
        <v>21</v>
      </c>
      <c r="C10">
        <v>1</v>
      </c>
      <c r="D10">
        <v>1</v>
      </c>
      <c r="E10">
        <v>0</v>
      </c>
      <c r="F10">
        <v>0</v>
      </c>
      <c r="G10">
        <v>1</v>
      </c>
      <c r="H10" s="6">
        <f>I10/'Model Fit'!$C$2</f>
        <v>1.0848126232741617E-2</v>
      </c>
      <c r="I10">
        <v>11</v>
      </c>
      <c r="J10" s="2">
        <v>9.64</v>
      </c>
      <c r="K10" s="2">
        <v>0.44</v>
      </c>
      <c r="L10" s="2">
        <v>0.25</v>
      </c>
      <c r="M10" s="2">
        <v>0.53700000000000003</v>
      </c>
      <c r="N10" s="2">
        <v>0.20100000000000001</v>
      </c>
      <c r="O10" s="2">
        <v>1.2E-2</v>
      </c>
      <c r="P10">
        <v>2</v>
      </c>
    </row>
    <row r="11" spans="1:16" x14ac:dyDescent="0.3">
      <c r="A11">
        <v>32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 s="6">
        <f>I11/'Model Fit'!$C$2</f>
        <v>0.4358974358974359</v>
      </c>
      <c r="I11">
        <v>442</v>
      </c>
      <c r="J11" s="2">
        <v>431.54</v>
      </c>
      <c r="K11" s="2">
        <v>0.62</v>
      </c>
      <c r="L11" s="2">
        <v>0.96599999999999997</v>
      </c>
      <c r="M11" s="2">
        <v>2.7E-2</v>
      </c>
      <c r="N11" s="2">
        <v>8.0000000000000002E-3</v>
      </c>
      <c r="O11" s="2">
        <v>0</v>
      </c>
      <c r="P11">
        <v>1</v>
      </c>
    </row>
    <row r="12" spans="1:16" x14ac:dyDescent="0.3">
      <c r="A12">
        <v>24</v>
      </c>
      <c r="B12">
        <v>4</v>
      </c>
      <c r="C12">
        <v>1</v>
      </c>
      <c r="D12">
        <v>1</v>
      </c>
      <c r="E12">
        <v>1</v>
      </c>
      <c r="F12">
        <v>0</v>
      </c>
      <c r="G12">
        <v>1</v>
      </c>
      <c r="H12" s="6">
        <f>I12/'Model Fit'!$C$2</f>
        <v>8.1854043392504933E-2</v>
      </c>
      <c r="I12">
        <v>83</v>
      </c>
      <c r="J12" s="2">
        <v>91.37</v>
      </c>
      <c r="K12" s="2">
        <v>-0.91</v>
      </c>
      <c r="L12" s="2">
        <v>0.67400000000000004</v>
      </c>
      <c r="M12" s="2">
        <v>0.29899999999999999</v>
      </c>
      <c r="N12" s="2">
        <v>2.7E-2</v>
      </c>
      <c r="O12" s="2">
        <v>0</v>
      </c>
      <c r="P12">
        <v>1</v>
      </c>
    </row>
    <row r="13" spans="1:16" x14ac:dyDescent="0.3">
      <c r="A13">
        <v>8</v>
      </c>
      <c r="B13">
        <v>2</v>
      </c>
      <c r="C13">
        <v>1</v>
      </c>
      <c r="D13">
        <v>1</v>
      </c>
      <c r="E13">
        <v>1</v>
      </c>
      <c r="F13">
        <v>0</v>
      </c>
      <c r="G13">
        <v>0</v>
      </c>
      <c r="H13" s="6">
        <f>I13/'Model Fit'!$C$2</f>
        <v>0.10157790927021697</v>
      </c>
      <c r="I13">
        <v>103</v>
      </c>
      <c r="J13" s="2">
        <v>104</v>
      </c>
      <c r="K13" s="2">
        <v>-0.1</v>
      </c>
      <c r="L13" s="2">
        <v>0</v>
      </c>
      <c r="M13" s="2">
        <v>0.995</v>
      </c>
      <c r="N13" s="2">
        <v>0</v>
      </c>
      <c r="O13" s="2">
        <v>5.0000000000000001E-3</v>
      </c>
      <c r="P13">
        <v>2</v>
      </c>
    </row>
    <row r="14" spans="1:16" x14ac:dyDescent="0.3">
      <c r="A14">
        <v>16</v>
      </c>
      <c r="B14">
        <v>7</v>
      </c>
      <c r="C14">
        <v>1</v>
      </c>
      <c r="D14">
        <v>1</v>
      </c>
      <c r="E14">
        <v>1</v>
      </c>
      <c r="F14">
        <v>1</v>
      </c>
      <c r="G14">
        <v>0</v>
      </c>
      <c r="H14" s="6">
        <f>I14/'Model Fit'!$C$2</f>
        <v>4.4378698224852069E-2</v>
      </c>
      <c r="I14">
        <v>45</v>
      </c>
      <c r="J14" s="2">
        <v>43.88</v>
      </c>
      <c r="K14" s="2">
        <v>0.17</v>
      </c>
      <c r="L14" s="2">
        <v>0</v>
      </c>
      <c r="M14" s="2">
        <v>0.997</v>
      </c>
      <c r="N14" s="2">
        <v>1E-3</v>
      </c>
      <c r="O14" s="2">
        <v>1E-3</v>
      </c>
      <c r="P14">
        <v>2</v>
      </c>
    </row>
    <row r="15" spans="1:16" x14ac:dyDescent="0.3">
      <c r="A15">
        <v>25</v>
      </c>
      <c r="B15">
        <v>8</v>
      </c>
      <c r="C15">
        <v>0</v>
      </c>
      <c r="D15">
        <v>0</v>
      </c>
      <c r="E15">
        <v>0</v>
      </c>
      <c r="F15">
        <v>1</v>
      </c>
      <c r="G15">
        <v>1</v>
      </c>
      <c r="H15" s="6">
        <f>I15/'Model Fit'!$C$2</f>
        <v>3.7475345167652857E-2</v>
      </c>
      <c r="I15">
        <v>38</v>
      </c>
      <c r="J15" s="2">
        <v>34.04</v>
      </c>
      <c r="K15" s="2">
        <v>0.69</v>
      </c>
      <c r="L15" s="2">
        <v>3.0000000000000001E-3</v>
      </c>
      <c r="M15" s="2">
        <v>1E-3</v>
      </c>
      <c r="N15" s="2">
        <v>0.97499999999999998</v>
      </c>
      <c r="O15" s="2">
        <v>2.1999999999999999E-2</v>
      </c>
      <c r="P15">
        <v>3</v>
      </c>
    </row>
    <row r="16" spans="1:16" x14ac:dyDescent="0.3">
      <c r="A16">
        <v>17</v>
      </c>
      <c r="B16">
        <v>10</v>
      </c>
      <c r="C16">
        <v>0</v>
      </c>
      <c r="D16">
        <v>0</v>
      </c>
      <c r="E16">
        <v>0</v>
      </c>
      <c r="F16">
        <v>0</v>
      </c>
      <c r="G16">
        <v>1</v>
      </c>
      <c r="H16" s="6">
        <f>I16/'Model Fit'!$C$2</f>
        <v>2.9585798816568046E-2</v>
      </c>
      <c r="I16">
        <v>30</v>
      </c>
      <c r="J16" s="2">
        <v>31.25</v>
      </c>
      <c r="K16" s="2">
        <v>-0.23</v>
      </c>
      <c r="L16" s="2">
        <v>1E-3</v>
      </c>
      <c r="M16" s="2">
        <v>2E-3</v>
      </c>
      <c r="N16" s="2">
        <v>0.81</v>
      </c>
      <c r="O16" s="2">
        <v>0.187</v>
      </c>
      <c r="P16">
        <v>3</v>
      </c>
    </row>
    <row r="17" spans="1:16" x14ac:dyDescent="0.3">
      <c r="A17">
        <v>1</v>
      </c>
      <c r="B17">
        <v>3</v>
      </c>
      <c r="C17">
        <v>0</v>
      </c>
      <c r="D17">
        <v>0</v>
      </c>
      <c r="E17">
        <v>0</v>
      </c>
      <c r="F17">
        <v>0</v>
      </c>
      <c r="G17">
        <v>0</v>
      </c>
      <c r="H17" s="6">
        <f>I17/'Model Fit'!$C$2</f>
        <v>9.0729783037475351E-2</v>
      </c>
      <c r="I17">
        <v>92</v>
      </c>
      <c r="J17" s="2">
        <v>89.6</v>
      </c>
      <c r="K17" s="2">
        <v>0.26</v>
      </c>
      <c r="L17" s="2">
        <v>0</v>
      </c>
      <c r="M17" s="2">
        <v>3.0000000000000001E-3</v>
      </c>
      <c r="N17" s="2">
        <v>5.0000000000000001E-3</v>
      </c>
      <c r="O17" s="2">
        <v>0.99199999999999999</v>
      </c>
      <c r="P17">
        <v>4</v>
      </c>
    </row>
    <row r="18" spans="1:16" x14ac:dyDescent="0.3">
      <c r="A18">
        <v>9</v>
      </c>
      <c r="B18">
        <v>22</v>
      </c>
      <c r="C18">
        <v>0</v>
      </c>
      <c r="D18">
        <v>0</v>
      </c>
      <c r="E18">
        <v>0</v>
      </c>
      <c r="F18">
        <v>1</v>
      </c>
      <c r="G18">
        <v>0</v>
      </c>
      <c r="H18" s="6">
        <f>I18/'Model Fit'!$C$2</f>
        <v>9.8619329388560158E-3</v>
      </c>
      <c r="I18">
        <v>10</v>
      </c>
      <c r="J18" s="2">
        <v>11.87</v>
      </c>
      <c r="K18" s="2">
        <v>-0.54</v>
      </c>
      <c r="L18" s="2">
        <v>0</v>
      </c>
      <c r="M18" s="2">
        <v>8.9999999999999993E-3</v>
      </c>
      <c r="N18" s="2">
        <v>5.2999999999999999E-2</v>
      </c>
      <c r="O18" s="2">
        <v>0.93799999999999994</v>
      </c>
      <c r="P18">
        <v>4</v>
      </c>
    </row>
    <row r="19" spans="1:16" x14ac:dyDescent="0.3">
      <c r="A19">
        <v>29</v>
      </c>
      <c r="B19">
        <v>6</v>
      </c>
      <c r="C19">
        <v>0</v>
      </c>
      <c r="D19">
        <v>0</v>
      </c>
      <c r="E19">
        <v>1</v>
      </c>
      <c r="F19">
        <v>1</v>
      </c>
      <c r="G19">
        <v>1</v>
      </c>
      <c r="H19" s="6">
        <f>I19/'Model Fit'!$C$2</f>
        <v>4.7337278106508875E-2</v>
      </c>
      <c r="I19">
        <v>48</v>
      </c>
      <c r="J19" s="2">
        <v>45.7</v>
      </c>
      <c r="K19" s="2">
        <v>0.35</v>
      </c>
      <c r="L19" s="2">
        <v>0.06</v>
      </c>
      <c r="M19" s="2">
        <v>3.0000000000000001E-3</v>
      </c>
      <c r="N19" s="2">
        <v>0.93200000000000005</v>
      </c>
      <c r="O19" s="2">
        <v>5.0000000000000001E-3</v>
      </c>
      <c r="P19">
        <v>3</v>
      </c>
    </row>
    <row r="20" spans="1:16" x14ac:dyDescent="0.3">
      <c r="A20">
        <v>21</v>
      </c>
      <c r="B20">
        <v>12</v>
      </c>
      <c r="C20">
        <v>0</v>
      </c>
      <c r="D20">
        <v>0</v>
      </c>
      <c r="E20">
        <v>1</v>
      </c>
      <c r="F20">
        <v>0</v>
      </c>
      <c r="G20">
        <v>1</v>
      </c>
      <c r="H20" s="6">
        <f>I20/'Model Fit'!$C$2</f>
        <v>2.8599605522682446E-2</v>
      </c>
      <c r="I20">
        <v>29</v>
      </c>
      <c r="J20" s="2">
        <v>35.03</v>
      </c>
      <c r="K20" s="2">
        <v>-1.03</v>
      </c>
      <c r="L20" s="2">
        <v>1.2E-2</v>
      </c>
      <c r="M20" s="2">
        <v>0.01</v>
      </c>
      <c r="N20" s="2">
        <v>0.92800000000000005</v>
      </c>
      <c r="O20" s="2">
        <v>5.0999999999999997E-2</v>
      </c>
      <c r="P20">
        <v>3</v>
      </c>
    </row>
    <row r="21" spans="1:16" x14ac:dyDescent="0.3">
      <c r="A21">
        <v>5</v>
      </c>
      <c r="B21">
        <v>11</v>
      </c>
      <c r="C21">
        <v>0</v>
      </c>
      <c r="D21">
        <v>0</v>
      </c>
      <c r="E21">
        <v>1</v>
      </c>
      <c r="F21">
        <v>0</v>
      </c>
      <c r="G21">
        <v>0</v>
      </c>
      <c r="H21" s="6">
        <f>I21/'Model Fit'!$C$2</f>
        <v>2.9585798816568046E-2</v>
      </c>
      <c r="I21">
        <v>30</v>
      </c>
      <c r="J21" s="2">
        <v>28.98</v>
      </c>
      <c r="K21" s="2">
        <v>0.19</v>
      </c>
      <c r="L21" s="2">
        <v>0</v>
      </c>
      <c r="M21" s="2">
        <v>4.4999999999999998E-2</v>
      </c>
      <c r="N21" s="2">
        <v>2.1000000000000001E-2</v>
      </c>
      <c r="O21" s="2">
        <v>0.93400000000000005</v>
      </c>
      <c r="P21">
        <v>4</v>
      </c>
    </row>
    <row r="22" spans="1:16" x14ac:dyDescent="0.3">
      <c r="A22">
        <v>3</v>
      </c>
      <c r="B22">
        <v>18</v>
      </c>
      <c r="C22">
        <v>0</v>
      </c>
      <c r="D22">
        <v>1</v>
      </c>
      <c r="E22">
        <v>0</v>
      </c>
      <c r="F22">
        <v>0</v>
      </c>
      <c r="G22">
        <v>0</v>
      </c>
      <c r="H22" s="6">
        <f>I22/'Model Fit'!$C$2</f>
        <v>1.282051282051282E-2</v>
      </c>
      <c r="I22">
        <v>13</v>
      </c>
      <c r="J22" s="2">
        <v>14.31</v>
      </c>
      <c r="K22" s="2">
        <v>-0.35</v>
      </c>
      <c r="L22" s="2">
        <v>0</v>
      </c>
      <c r="M22" s="2">
        <v>0.112</v>
      </c>
      <c r="N22" s="2">
        <v>8.0000000000000002E-3</v>
      </c>
      <c r="O22" s="2">
        <v>0.88</v>
      </c>
      <c r="P22">
        <v>4</v>
      </c>
    </row>
    <row r="23" spans="1:16" x14ac:dyDescent="0.3">
      <c r="A23">
        <v>31</v>
      </c>
      <c r="B23">
        <v>5</v>
      </c>
      <c r="C23">
        <v>0</v>
      </c>
      <c r="D23">
        <v>1</v>
      </c>
      <c r="E23">
        <v>1</v>
      </c>
      <c r="F23">
        <v>1</v>
      </c>
      <c r="G23">
        <v>1</v>
      </c>
      <c r="H23" s="6">
        <f>I23/'Model Fit'!$C$2</f>
        <v>6.607495069033531E-2</v>
      </c>
      <c r="I23">
        <v>67</v>
      </c>
      <c r="J23" s="2">
        <v>70.87</v>
      </c>
      <c r="K23" s="2">
        <v>-0.47</v>
      </c>
      <c r="L23" s="2">
        <v>0.85</v>
      </c>
      <c r="M23" s="2">
        <v>1.2999999999999999E-2</v>
      </c>
      <c r="N23" s="2">
        <v>0.13600000000000001</v>
      </c>
      <c r="O23" s="2">
        <v>0</v>
      </c>
      <c r="P23">
        <v>1</v>
      </c>
    </row>
    <row r="24" spans="1:16" x14ac:dyDescent="0.3">
      <c r="A24">
        <v>23</v>
      </c>
      <c r="B24">
        <v>13</v>
      </c>
      <c r="C24">
        <v>0</v>
      </c>
      <c r="D24">
        <v>1</v>
      </c>
      <c r="E24">
        <v>1</v>
      </c>
      <c r="F24">
        <v>0</v>
      </c>
      <c r="G24">
        <v>1</v>
      </c>
      <c r="H24" s="6">
        <f>I24/'Model Fit'!$C$2</f>
        <v>2.8599605522682446E-2</v>
      </c>
      <c r="I24">
        <v>29</v>
      </c>
      <c r="J24" s="2">
        <v>18.760000000000002</v>
      </c>
      <c r="K24" s="2">
        <v>2.38</v>
      </c>
      <c r="L24" s="2">
        <v>0.47399999999999998</v>
      </c>
      <c r="M24" s="2">
        <v>0.11899999999999999</v>
      </c>
      <c r="N24" s="2">
        <v>0.39300000000000002</v>
      </c>
      <c r="O24" s="2">
        <v>1.2999999999999999E-2</v>
      </c>
      <c r="P24">
        <v>1</v>
      </c>
    </row>
    <row r="25" spans="1:16" x14ac:dyDescent="0.3">
      <c r="A25">
        <v>7</v>
      </c>
      <c r="B25">
        <v>20</v>
      </c>
      <c r="C25">
        <v>0</v>
      </c>
      <c r="D25">
        <v>1</v>
      </c>
      <c r="E25">
        <v>1</v>
      </c>
      <c r="F25">
        <v>0</v>
      </c>
      <c r="G25">
        <v>0</v>
      </c>
      <c r="H25" s="6">
        <f>I25/'Model Fit'!$C$2</f>
        <v>1.1834319526627219E-2</v>
      </c>
      <c r="I25">
        <v>12</v>
      </c>
      <c r="J25" s="2">
        <v>12.44</v>
      </c>
      <c r="K25" s="2">
        <v>-0.12</v>
      </c>
      <c r="L25" s="2">
        <v>0</v>
      </c>
      <c r="M25" s="2">
        <v>0.68</v>
      </c>
      <c r="N25" s="2">
        <v>1.0999999999999999E-2</v>
      </c>
      <c r="O25" s="2">
        <v>0.308</v>
      </c>
      <c r="P25">
        <v>2</v>
      </c>
    </row>
    <row r="26" spans="1:16" x14ac:dyDescent="0.3">
      <c r="H26" s="1">
        <f>SUM(H2:H25)</f>
        <v>1.2130177514792899</v>
      </c>
      <c r="I26" s="12">
        <f>SUM(I2:I25)</f>
        <v>1230</v>
      </c>
      <c r="J26" s="12">
        <f>SUM(J2:J25)</f>
        <v>1227.0400000000002</v>
      </c>
    </row>
  </sheetData>
  <sortState xmlns:xlrd2="http://schemas.microsoft.com/office/spreadsheetml/2017/richdata2" ref="A2:P26">
    <sortCondition descending="1" ref="C2:C26"/>
    <sortCondition ref="D2:D26"/>
    <sortCondition ref="E2:E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5</vt:i4>
      </vt:variant>
    </vt:vector>
  </HeadingPairs>
  <TitlesOfParts>
    <vt:vector size="14" baseType="lpstr">
      <vt:lpstr>Model Convergence</vt:lpstr>
      <vt:lpstr>Model Estimation</vt:lpstr>
      <vt:lpstr>Model Fit</vt:lpstr>
      <vt:lpstr>Classification Diagnostics</vt:lpstr>
      <vt:lpstr>Item Probs</vt:lpstr>
      <vt:lpstr>Model Fit Publiation Table</vt:lpstr>
      <vt:lpstr>Tech10</vt:lpstr>
      <vt:lpstr>Response</vt:lpstr>
      <vt:lpstr>Residual</vt:lpstr>
      <vt:lpstr>FIT INDICES</vt:lpstr>
      <vt:lpstr>AIC plot</vt:lpstr>
      <vt:lpstr>BIC plot</vt:lpstr>
      <vt:lpstr>LL plot</vt:lpstr>
      <vt:lpstr>ProfilePlot</vt:lpstr>
    </vt:vector>
  </TitlesOfParts>
  <Company>Georgia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Elizabeth Masyn</dc:creator>
  <cp:lastModifiedBy>Whitney Moore</cp:lastModifiedBy>
  <cp:lastPrinted>2020-06-03T14:25:01Z</cp:lastPrinted>
  <dcterms:created xsi:type="dcterms:W3CDTF">2015-02-26T22:50:27Z</dcterms:created>
  <dcterms:modified xsi:type="dcterms:W3CDTF">2022-06-09T12:50:56Z</dcterms:modified>
</cp:coreProperties>
</file>